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mc:AlternateContent xmlns:mc="http://schemas.openxmlformats.org/markup-compatibility/2006">
    <mc:Choice Requires="x15">
      <x15ac:absPath xmlns:x15ac="http://schemas.microsoft.com/office/spreadsheetml/2010/11/ac" url="S:\INVESTIČNÍ AKCE\DYKOVY ŠKOLKY III\Rozpočet a VV_aktualizováno 5_19\"/>
    </mc:Choice>
  </mc:AlternateContent>
  <xr:revisionPtr revIDLastSave="0" documentId="8_{3C8DF041-27B8-4AF2-8C7B-86CDA859DF85}" xr6:coauthVersionLast="36" xr6:coauthVersionMax="36" xr10:uidLastSave="{00000000-0000-0000-0000-000000000000}"/>
  <bookViews>
    <workbookView xWindow="0" yWindow="0" windowWidth="23040" windowHeight="9060" xr2:uid="{00000000-000D-0000-FFFF-FFFF00000000}"/>
  </bookViews>
  <sheets>
    <sheet name="Rekapitulace stavby" sheetId="1" r:id="rId1"/>
    <sheet name="SO 03-1 - Dyneman (pařeni..." sheetId="2" r:id="rId2"/>
    <sheet name="SO 03-2 - Ostatní a vedle..." sheetId="3" r:id="rId3"/>
    <sheet name="SO 04-1 - Polygon - stave..." sheetId="4" r:id="rId4"/>
    <sheet name="SO 04-2 - Silnoproudá ele..." sheetId="5" r:id="rId5"/>
    <sheet name="SO 04-3 - Ostatní a vedle..." sheetId="6" r:id="rId6"/>
    <sheet name="SO 06-1 - Správní budova-..." sheetId="7" r:id="rId7"/>
    <sheet name="SO 06-2 - Zdravotní insta..." sheetId="8" r:id="rId8"/>
    <sheet name="SO 06-3 - Vytápění" sheetId="9" r:id="rId9"/>
    <sheet name="SO 06-4 - Silnoproudá ele..." sheetId="10" r:id="rId10"/>
    <sheet name="SO 06-5 - Vzduchotechnika" sheetId="11" r:id="rId11"/>
    <sheet name="SO 06-6 - Chladící systém..." sheetId="12" r:id="rId12"/>
    <sheet name="SO 06-7 - Ostatní a vedle..." sheetId="13" r:id="rId13"/>
    <sheet name="IO 01 - Dešťová kanalizac..." sheetId="14" r:id="rId14"/>
  </sheets>
  <definedNames>
    <definedName name="_xlnm._FilterDatabase" localSheetId="13" hidden="1">'IO 01 - Dešťová kanalizac...'!$C$123:$K$188</definedName>
    <definedName name="_xlnm._FilterDatabase" localSheetId="1" hidden="1">'SO 03-1 - Dyneman (pařeni...'!$C$127:$K$175</definedName>
    <definedName name="_xlnm._FilterDatabase" localSheetId="2" hidden="1">'SO 03-2 - Ostatní a vedle...'!$C$123:$K$133</definedName>
    <definedName name="_xlnm._FilterDatabase" localSheetId="3" hidden="1">'SO 04-1 - Polygon - stave...'!$C$134:$K$254</definedName>
    <definedName name="_xlnm._FilterDatabase" localSheetId="4" hidden="1">'SO 04-2 - Silnoproudá ele...'!$C$122:$K$150</definedName>
    <definedName name="_xlnm._FilterDatabase" localSheetId="5" hidden="1">'SO 04-3 - Ostatní a vedle...'!$C$124:$K$136</definedName>
    <definedName name="_xlnm._FilterDatabase" localSheetId="6" hidden="1">'SO 06-1 - Správní budova-...'!$C$153:$K$1066</definedName>
    <definedName name="_xlnm._FilterDatabase" localSheetId="7" hidden="1">'SO 06-2 - Zdravotní insta...'!$C$128:$K$299</definedName>
    <definedName name="_xlnm._FilterDatabase" localSheetId="8" hidden="1">'SO 06-3 - Vytápění'!$C$119:$K$168</definedName>
    <definedName name="_xlnm._FilterDatabase" localSheetId="9" hidden="1">'SO 06-4 - Silnoproudá ele...'!$C$122:$K$460</definedName>
    <definedName name="_xlnm._FilterDatabase" localSheetId="10" hidden="1">'SO 06-5 - Vzduchotechnika'!$C$133:$K$166</definedName>
    <definedName name="_xlnm._FilterDatabase" localSheetId="11" hidden="1">'SO 06-6 - Chladící systém...'!$C$121:$K$131</definedName>
    <definedName name="_xlnm._FilterDatabase" localSheetId="12" hidden="1">'SO 06-7 - Ostatní a vedle...'!$C$124:$K$136</definedName>
    <definedName name="_xlnm.Print_Titles" localSheetId="13">'IO 01 - Dešťová kanalizac...'!$123:$123</definedName>
    <definedName name="_xlnm.Print_Titles" localSheetId="0">'Rekapitulace stavby'!$92:$92</definedName>
    <definedName name="_xlnm.Print_Titles" localSheetId="1">'SO 03-1 - Dyneman (pařeni...'!$127:$127</definedName>
    <definedName name="_xlnm.Print_Titles" localSheetId="2">'SO 03-2 - Ostatní a vedle...'!$123:$123</definedName>
    <definedName name="_xlnm.Print_Titles" localSheetId="3">'SO 04-1 - Polygon - stave...'!$134:$134</definedName>
    <definedName name="_xlnm.Print_Titles" localSheetId="4">'SO 04-2 - Silnoproudá ele...'!$122:$122</definedName>
    <definedName name="_xlnm.Print_Titles" localSheetId="5">'SO 04-3 - Ostatní a vedle...'!$124:$124</definedName>
    <definedName name="_xlnm.Print_Titles" localSheetId="6">'SO 06-1 - Správní budova-...'!$153:$153</definedName>
    <definedName name="_xlnm.Print_Titles" localSheetId="7">'SO 06-2 - Zdravotní insta...'!$128:$128</definedName>
    <definedName name="_xlnm.Print_Titles" localSheetId="8">'SO 06-3 - Vytápění'!$119:$119</definedName>
    <definedName name="_xlnm.Print_Titles" localSheetId="9">'SO 06-4 - Silnoproudá ele...'!$122:$122</definedName>
    <definedName name="_xlnm.Print_Titles" localSheetId="10">'SO 06-5 - Vzduchotechnika'!$133:$133</definedName>
    <definedName name="_xlnm.Print_Titles" localSheetId="11">'SO 06-6 - Chladící systém...'!$121:$121</definedName>
    <definedName name="_xlnm.Print_Titles" localSheetId="12">'SO 06-7 - Ostatní a vedle...'!$124:$124</definedName>
    <definedName name="_xlnm.Print_Area" localSheetId="13">'IO 01 - Dešťová kanalizac...'!$C$4:$J$76,'IO 01 - Dešťová kanalizac...'!$C$82:$J$105,'IO 01 - Dešťová kanalizac...'!$C$111:$K$188</definedName>
    <definedName name="_xlnm.Print_Area" localSheetId="0">'Rekapitulace stavby'!$D$4:$AO$76,'Rekapitulace stavby'!$C$82:$AQ$111</definedName>
    <definedName name="_xlnm.Print_Area" localSheetId="1">'SO 03-1 - Dyneman (pařeni...'!$C$4:$J$76,'SO 03-1 - Dyneman (pařeni...'!$C$82:$J$107,'SO 03-1 - Dyneman (pařeni...'!$C$113:$K$175</definedName>
    <definedName name="_xlnm.Print_Area" localSheetId="2">'SO 03-2 - Ostatní a vedle...'!$C$4:$J$76,'SO 03-2 - Ostatní a vedle...'!$C$82:$J$103,'SO 03-2 - Ostatní a vedle...'!$C$109:$K$133</definedName>
    <definedName name="_xlnm.Print_Area" localSheetId="3">'SO 04-1 - Polygon - stave...'!$C$4:$J$76,'SO 04-1 - Polygon - stave...'!$C$82:$J$114,'SO 04-1 - Polygon - stave...'!$C$120:$K$254</definedName>
    <definedName name="_xlnm.Print_Area" localSheetId="4">'SO 04-2 - Silnoproudá ele...'!$C$4:$J$76,'SO 04-2 - Silnoproudá ele...'!$C$82:$J$102,'SO 04-2 - Silnoproudá ele...'!$C$108:$K$150</definedName>
    <definedName name="_xlnm.Print_Area" localSheetId="5">'SO 04-3 - Ostatní a vedle...'!$C$4:$J$76,'SO 04-3 - Ostatní a vedle...'!$C$82:$J$104,'SO 04-3 - Ostatní a vedle...'!$C$110:$K$136</definedName>
    <definedName name="_xlnm.Print_Area" localSheetId="6">'SO 06-1 - Správní budova-...'!$C$4:$J$76,'SO 06-1 - Správní budova-...'!$C$82:$J$133,'SO 06-1 - Správní budova-...'!$C$139:$K$1066</definedName>
    <definedName name="_xlnm.Print_Area" localSheetId="7">'SO 06-2 - Zdravotní insta...'!$C$4:$J$76,'SO 06-2 - Zdravotní insta...'!$C$82:$J$108,'SO 06-2 - Zdravotní insta...'!$C$114:$K$299</definedName>
    <definedName name="_xlnm.Print_Area" localSheetId="8">'SO 06-3 - Vytápění'!$C$4:$J$76,'SO 06-3 - Vytápění'!$C$82:$J$99,'SO 06-3 - Vytápění'!$C$105:$K$168</definedName>
    <definedName name="_xlnm.Print_Area" localSheetId="9">'SO 06-4 - Silnoproudá ele...'!$C$4:$J$76,'SO 06-4 - Silnoproudá ele...'!$C$82:$J$102,'SO 06-4 - Silnoproudá ele...'!$C$108:$K$460</definedName>
    <definedName name="_xlnm.Print_Area" localSheetId="10">'SO 06-5 - Vzduchotechnika'!$C$4:$J$76,'SO 06-5 - Vzduchotechnika'!$C$82:$J$113,'SO 06-5 - Vzduchotechnika'!$C$119:$K$166</definedName>
    <definedName name="_xlnm.Print_Area" localSheetId="11">'SO 06-6 - Chladící systém...'!$C$4:$J$76,'SO 06-6 - Chladící systém...'!$C$82:$J$101,'SO 06-6 - Chladící systém...'!$C$107:$K$131</definedName>
    <definedName name="_xlnm.Print_Area" localSheetId="12">'SO 06-7 - Ostatní a vedle...'!$C$4:$J$76,'SO 06-7 - Ostatní a vedle...'!$C$82:$J$104,'SO 06-7 - Ostatní a vedle...'!$C$110:$K$136</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37" i="14" l="1"/>
  <c r="J36" i="14"/>
  <c r="AY110" i="1" s="1"/>
  <c r="J35" i="14"/>
  <c r="AX110" i="1"/>
  <c r="BI188" i="14"/>
  <c r="BH188" i="14"/>
  <c r="BG188" i="14"/>
  <c r="BF188" i="14"/>
  <c r="F34" i="14" s="1"/>
  <c r="BA110" i="1" s="1"/>
  <c r="T188" i="14"/>
  <c r="R188" i="14"/>
  <c r="P188" i="14"/>
  <c r="BK188" i="14"/>
  <c r="J188" i="14"/>
  <c r="BE188" i="14" s="1"/>
  <c r="BI187" i="14"/>
  <c r="BH187" i="14"/>
  <c r="BG187" i="14"/>
  <c r="BF187" i="14"/>
  <c r="T187" i="14"/>
  <c r="T186" i="14"/>
  <c r="R187" i="14"/>
  <c r="R186" i="14" s="1"/>
  <c r="P187" i="14"/>
  <c r="P186" i="14"/>
  <c r="BK187" i="14"/>
  <c r="J187" i="14"/>
  <c r="BE187" i="14" s="1"/>
  <c r="BI185" i="14"/>
  <c r="BH185" i="14"/>
  <c r="BG185" i="14"/>
  <c r="BF185" i="14"/>
  <c r="T185" i="14"/>
  <c r="T184" i="14"/>
  <c r="T183" i="14" s="1"/>
  <c r="R185" i="14"/>
  <c r="R184" i="14" s="1"/>
  <c r="R183" i="14"/>
  <c r="P185" i="14"/>
  <c r="P184" i="14" s="1"/>
  <c r="P183" i="14" s="1"/>
  <c r="BK185" i="14"/>
  <c r="BK184" i="14" s="1"/>
  <c r="J185" i="14"/>
  <c r="BE185" i="14" s="1"/>
  <c r="BI182" i="14"/>
  <c r="BH182" i="14"/>
  <c r="BG182" i="14"/>
  <c r="BF182" i="14"/>
  <c r="T182" i="14"/>
  <c r="T181" i="14" s="1"/>
  <c r="R182" i="14"/>
  <c r="R181" i="14"/>
  <c r="P182" i="14"/>
  <c r="P181" i="14" s="1"/>
  <c r="BK182" i="14"/>
  <c r="BK181" i="14"/>
  <c r="J181" i="14" s="1"/>
  <c r="J101" i="14" s="1"/>
  <c r="J182" i="14"/>
  <c r="BE182" i="14" s="1"/>
  <c r="BI180" i="14"/>
  <c r="BH180" i="14"/>
  <c r="BG180" i="14"/>
  <c r="BF180" i="14"/>
  <c r="T180" i="14"/>
  <c r="R180" i="14"/>
  <c r="P180" i="14"/>
  <c r="BK180" i="14"/>
  <c r="J180" i="14"/>
  <c r="BE180" i="14" s="1"/>
  <c r="BI179" i="14"/>
  <c r="BH179" i="14"/>
  <c r="BG179" i="14"/>
  <c r="BF179" i="14"/>
  <c r="T179" i="14"/>
  <c r="R179" i="14"/>
  <c r="P179" i="14"/>
  <c r="BK179" i="14"/>
  <c r="J179" i="14"/>
  <c r="BE179" i="14"/>
  <c r="BI178" i="14"/>
  <c r="BH178" i="14"/>
  <c r="BG178" i="14"/>
  <c r="BF178" i="14"/>
  <c r="T178" i="14"/>
  <c r="R178" i="14"/>
  <c r="P178" i="14"/>
  <c r="BK178" i="14"/>
  <c r="J178" i="14"/>
  <c r="BE178" i="14" s="1"/>
  <c r="BI177" i="14"/>
  <c r="BH177" i="14"/>
  <c r="BG177" i="14"/>
  <c r="BF177" i="14"/>
  <c r="T177" i="14"/>
  <c r="R177" i="14"/>
  <c r="P177" i="14"/>
  <c r="BK177" i="14"/>
  <c r="J177" i="14"/>
  <c r="BE177" i="14"/>
  <c r="BI176" i="14"/>
  <c r="BH176" i="14"/>
  <c r="BG176" i="14"/>
  <c r="BF176" i="14"/>
  <c r="T176" i="14"/>
  <c r="R176" i="14"/>
  <c r="P176" i="14"/>
  <c r="BK176" i="14"/>
  <c r="J176" i="14"/>
  <c r="BE176" i="14" s="1"/>
  <c r="BI175" i="14"/>
  <c r="BH175" i="14"/>
  <c r="BG175" i="14"/>
  <c r="BF175" i="14"/>
  <c r="T175" i="14"/>
  <c r="R175" i="14"/>
  <c r="P175" i="14"/>
  <c r="BK175" i="14"/>
  <c r="J175" i="14"/>
  <c r="BE175" i="14"/>
  <c r="BI174" i="14"/>
  <c r="BH174" i="14"/>
  <c r="BG174" i="14"/>
  <c r="BF174" i="14"/>
  <c r="T174" i="14"/>
  <c r="R174" i="14"/>
  <c r="P174" i="14"/>
  <c r="BK174" i="14"/>
  <c r="J174" i="14"/>
  <c r="BE174" i="14" s="1"/>
  <c r="BI173" i="14"/>
  <c r="BH173" i="14"/>
  <c r="BG173" i="14"/>
  <c r="BF173" i="14"/>
  <c r="T173" i="14"/>
  <c r="R173" i="14"/>
  <c r="P173" i="14"/>
  <c r="BK173" i="14"/>
  <c r="J173" i="14"/>
  <c r="BE173" i="14"/>
  <c r="BI172" i="14"/>
  <c r="BH172" i="14"/>
  <c r="BG172" i="14"/>
  <c r="BF172" i="14"/>
  <c r="T172" i="14"/>
  <c r="R172" i="14"/>
  <c r="P172" i="14"/>
  <c r="BK172" i="14"/>
  <c r="J172" i="14"/>
  <c r="BE172" i="14" s="1"/>
  <c r="BI171" i="14"/>
  <c r="BH171" i="14"/>
  <c r="BG171" i="14"/>
  <c r="BF171" i="14"/>
  <c r="T171" i="14"/>
  <c r="R171" i="14"/>
  <c r="P171" i="14"/>
  <c r="BK171" i="14"/>
  <c r="J171" i="14"/>
  <c r="BE171" i="14"/>
  <c r="BI170" i="14"/>
  <c r="BH170" i="14"/>
  <c r="BG170" i="14"/>
  <c r="BF170" i="14"/>
  <c r="T170" i="14"/>
  <c r="R170" i="14"/>
  <c r="P170" i="14"/>
  <c r="BK170" i="14"/>
  <c r="J170" i="14"/>
  <c r="BE170" i="14" s="1"/>
  <c r="BI169" i="14"/>
  <c r="BH169" i="14"/>
  <c r="BG169" i="14"/>
  <c r="BF169" i="14"/>
  <c r="T169" i="14"/>
  <c r="R169" i="14"/>
  <c r="P169" i="14"/>
  <c r="BK169" i="14"/>
  <c r="J169" i="14"/>
  <c r="BE169" i="14"/>
  <c r="BI168" i="14"/>
  <c r="BH168" i="14"/>
  <c r="BG168" i="14"/>
  <c r="BF168" i="14"/>
  <c r="T168" i="14"/>
  <c r="R168" i="14"/>
  <c r="P168" i="14"/>
  <c r="BK168" i="14"/>
  <c r="J168" i="14"/>
  <c r="BE168" i="14" s="1"/>
  <c r="BI167" i="14"/>
  <c r="BH167" i="14"/>
  <c r="BG167" i="14"/>
  <c r="BF167" i="14"/>
  <c r="T167" i="14"/>
  <c r="R167" i="14"/>
  <c r="P167" i="14"/>
  <c r="BK167" i="14"/>
  <c r="J167" i="14"/>
  <c r="BE167" i="14"/>
  <c r="BI166" i="14"/>
  <c r="BH166" i="14"/>
  <c r="BG166" i="14"/>
  <c r="BF166" i="14"/>
  <c r="T166" i="14"/>
  <c r="R166" i="14"/>
  <c r="P166" i="14"/>
  <c r="BK166" i="14"/>
  <c r="J166" i="14"/>
  <c r="BE166" i="14" s="1"/>
  <c r="BI165" i="14"/>
  <c r="BH165" i="14"/>
  <c r="BG165" i="14"/>
  <c r="BF165" i="14"/>
  <c r="T165" i="14"/>
  <c r="R165" i="14"/>
  <c r="P165" i="14"/>
  <c r="BK165" i="14"/>
  <c r="J165" i="14"/>
  <c r="BE165" i="14"/>
  <c r="BI164" i="14"/>
  <c r="BH164" i="14"/>
  <c r="BG164" i="14"/>
  <c r="BF164" i="14"/>
  <c r="T164" i="14"/>
  <c r="R164" i="14"/>
  <c r="P164" i="14"/>
  <c r="BK164" i="14"/>
  <c r="J164" i="14"/>
  <c r="BE164" i="14" s="1"/>
  <c r="BI163" i="14"/>
  <c r="BH163" i="14"/>
  <c r="BG163" i="14"/>
  <c r="BF163" i="14"/>
  <c r="T163" i="14"/>
  <c r="R163" i="14"/>
  <c r="P163" i="14"/>
  <c r="BK163" i="14"/>
  <c r="J163" i="14"/>
  <c r="BE163" i="14"/>
  <c r="BI162" i="14"/>
  <c r="BH162" i="14"/>
  <c r="BG162" i="14"/>
  <c r="BF162" i="14"/>
  <c r="T162" i="14"/>
  <c r="R162" i="14"/>
  <c r="P162" i="14"/>
  <c r="BK162" i="14"/>
  <c r="J162" i="14"/>
  <c r="BE162" i="14" s="1"/>
  <c r="BI161" i="14"/>
  <c r="BH161" i="14"/>
  <c r="BG161" i="14"/>
  <c r="BF161" i="14"/>
  <c r="T161" i="14"/>
  <c r="R161" i="14"/>
  <c r="P161" i="14"/>
  <c r="BK161" i="14"/>
  <c r="J161" i="14"/>
  <c r="BE161" i="14"/>
  <c r="BI159" i="14"/>
  <c r="BH159" i="14"/>
  <c r="BG159" i="14"/>
  <c r="BF159" i="14"/>
  <c r="T159" i="14"/>
  <c r="R159" i="14"/>
  <c r="P159" i="14"/>
  <c r="BK159" i="14"/>
  <c r="J159" i="14"/>
  <c r="BE159" i="14" s="1"/>
  <c r="BI157" i="14"/>
  <c r="BH157" i="14"/>
  <c r="BG157" i="14"/>
  <c r="BF157" i="14"/>
  <c r="T157" i="14"/>
  <c r="R157" i="14"/>
  <c r="P157" i="14"/>
  <c r="BK157" i="14"/>
  <c r="J157" i="14"/>
  <c r="BE157" i="14"/>
  <c r="BI155" i="14"/>
  <c r="BH155" i="14"/>
  <c r="BG155" i="14"/>
  <c r="BF155" i="14"/>
  <c r="T155" i="14"/>
  <c r="R155" i="14"/>
  <c r="P155" i="14"/>
  <c r="BK155" i="14"/>
  <c r="J155" i="14"/>
  <c r="BE155" i="14" s="1"/>
  <c r="BI153" i="14"/>
  <c r="BH153" i="14"/>
  <c r="BG153" i="14"/>
  <c r="BF153" i="14"/>
  <c r="T153" i="14"/>
  <c r="R153" i="14"/>
  <c r="P153" i="14"/>
  <c r="BK153" i="14"/>
  <c r="J153" i="14"/>
  <c r="BE153" i="14"/>
  <c r="BI152" i="14"/>
  <c r="BH152" i="14"/>
  <c r="BG152" i="14"/>
  <c r="BF152" i="14"/>
  <c r="T152" i="14"/>
  <c r="R152" i="14"/>
  <c r="P152" i="14"/>
  <c r="BK152" i="14"/>
  <c r="J152" i="14"/>
  <c r="BE152" i="14" s="1"/>
  <c r="BI151" i="14"/>
  <c r="BH151" i="14"/>
  <c r="BG151" i="14"/>
  <c r="BF151" i="14"/>
  <c r="T151" i="14"/>
  <c r="T150" i="14"/>
  <c r="R151" i="14"/>
  <c r="P151" i="14"/>
  <c r="P150" i="14"/>
  <c r="BK151" i="14"/>
  <c r="BK150" i="14" s="1"/>
  <c r="J150" i="14" s="1"/>
  <c r="J100" i="14" s="1"/>
  <c r="J151" i="14"/>
  <c r="BE151" i="14" s="1"/>
  <c r="BI148" i="14"/>
  <c r="BH148" i="14"/>
  <c r="BG148" i="14"/>
  <c r="BF148" i="14"/>
  <c r="T148" i="14"/>
  <c r="T147" i="14"/>
  <c r="T125" i="14" s="1"/>
  <c r="R148" i="14"/>
  <c r="R147" i="14" s="1"/>
  <c r="P148" i="14"/>
  <c r="P147" i="14"/>
  <c r="BK148" i="14"/>
  <c r="BK147" i="14" s="1"/>
  <c r="J147" i="14" s="1"/>
  <c r="J99" i="14" s="1"/>
  <c r="J148" i="14"/>
  <c r="BE148" i="14" s="1"/>
  <c r="BI145" i="14"/>
  <c r="BH145" i="14"/>
  <c r="BG145" i="14"/>
  <c r="BF145" i="14"/>
  <c r="T145" i="14"/>
  <c r="R145" i="14"/>
  <c r="P145" i="14"/>
  <c r="BK145" i="14"/>
  <c r="J145" i="14"/>
  <c r="BE145" i="14"/>
  <c r="BI143" i="14"/>
  <c r="BH143" i="14"/>
  <c r="BG143" i="14"/>
  <c r="BF143" i="14"/>
  <c r="T143" i="14"/>
  <c r="R143" i="14"/>
  <c r="P143" i="14"/>
  <c r="BK143" i="14"/>
  <c r="J143" i="14"/>
  <c r="BE143" i="14" s="1"/>
  <c r="BI141" i="14"/>
  <c r="BH141" i="14"/>
  <c r="BG141" i="14"/>
  <c r="BF141" i="14"/>
  <c r="T141" i="14"/>
  <c r="R141" i="14"/>
  <c r="P141" i="14"/>
  <c r="BK141" i="14"/>
  <c r="J141" i="14"/>
  <c r="BE141" i="14"/>
  <c r="BI139" i="14"/>
  <c r="BH139" i="14"/>
  <c r="BG139" i="14"/>
  <c r="BF139" i="14"/>
  <c r="T139" i="14"/>
  <c r="R139" i="14"/>
  <c r="P139" i="14"/>
  <c r="BK139" i="14"/>
  <c r="J139" i="14"/>
  <c r="BE139" i="14" s="1"/>
  <c r="BI137" i="14"/>
  <c r="BH137" i="14"/>
  <c r="BG137" i="14"/>
  <c r="BF137" i="14"/>
  <c r="T137" i="14"/>
  <c r="R137" i="14"/>
  <c r="P137" i="14"/>
  <c r="BK137" i="14"/>
  <c r="J137" i="14"/>
  <c r="BE137" i="14"/>
  <c r="BI135" i="14"/>
  <c r="BH135" i="14"/>
  <c r="BG135" i="14"/>
  <c r="BF135" i="14"/>
  <c r="T135" i="14"/>
  <c r="R135" i="14"/>
  <c r="P135" i="14"/>
  <c r="BK135" i="14"/>
  <c r="J135" i="14"/>
  <c r="BE135" i="14" s="1"/>
  <c r="BI133" i="14"/>
  <c r="BH133" i="14"/>
  <c r="BG133" i="14"/>
  <c r="BF133" i="14"/>
  <c r="T133" i="14"/>
  <c r="R133" i="14"/>
  <c r="P133" i="14"/>
  <c r="BK133" i="14"/>
  <c r="J133" i="14"/>
  <c r="BE133" i="14"/>
  <c r="BI131" i="14"/>
  <c r="BH131" i="14"/>
  <c r="BG131" i="14"/>
  <c r="BF131" i="14"/>
  <c r="T131" i="14"/>
  <c r="R131" i="14"/>
  <c r="P131" i="14"/>
  <c r="BK131" i="14"/>
  <c r="J131" i="14"/>
  <c r="BE131" i="14" s="1"/>
  <c r="BI129" i="14"/>
  <c r="BH129" i="14"/>
  <c r="BG129" i="14"/>
  <c r="BF129" i="14"/>
  <c r="T129" i="14"/>
  <c r="R129" i="14"/>
  <c r="P129" i="14"/>
  <c r="BK129" i="14"/>
  <c r="J129" i="14"/>
  <c r="BE129" i="14"/>
  <c r="BI127" i="14"/>
  <c r="F37" i="14" s="1"/>
  <c r="BD110" i="1" s="1"/>
  <c r="BH127" i="14"/>
  <c r="BG127" i="14"/>
  <c r="F35" i="14"/>
  <c r="BB110" i="1" s="1"/>
  <c r="BF127" i="14"/>
  <c r="T127" i="14"/>
  <c r="T126" i="14"/>
  <c r="R127" i="14"/>
  <c r="R126" i="14"/>
  <c r="P127" i="14"/>
  <c r="P126" i="14"/>
  <c r="P125" i="14" s="1"/>
  <c r="P124" i="14" s="1"/>
  <c r="AU110" i="1" s="1"/>
  <c r="BK127" i="14"/>
  <c r="BK126" i="14" s="1"/>
  <c r="J127" i="14"/>
  <c r="BE127" i="14" s="1"/>
  <c r="J120" i="14"/>
  <c r="F120" i="14"/>
  <c r="F118" i="14"/>
  <c r="E116" i="14"/>
  <c r="J91" i="14"/>
  <c r="F91" i="14"/>
  <c r="F89" i="14"/>
  <c r="E87" i="14"/>
  <c r="J24" i="14"/>
  <c r="E24" i="14"/>
  <c r="J92" i="14" s="1"/>
  <c r="J121" i="14"/>
  <c r="J23" i="14"/>
  <c r="J18" i="14"/>
  <c r="E18" i="14"/>
  <c r="J17" i="14"/>
  <c r="J12" i="14"/>
  <c r="E7" i="14"/>
  <c r="J39" i="13"/>
  <c r="J38" i="13"/>
  <c r="AY109" i="1"/>
  <c r="J37" i="13"/>
  <c r="AX109" i="1" s="1"/>
  <c r="BI136" i="13"/>
  <c r="BH136" i="13"/>
  <c r="BG136" i="13"/>
  <c r="BF136" i="13"/>
  <c r="T136" i="13"/>
  <c r="T135" i="13"/>
  <c r="R136" i="13"/>
  <c r="R135" i="13" s="1"/>
  <c r="P136" i="13"/>
  <c r="P135" i="13"/>
  <c r="BK136" i="13"/>
  <c r="BK135" i="13" s="1"/>
  <c r="J135" i="13"/>
  <c r="J103" i="13" s="1"/>
  <c r="J136" i="13"/>
  <c r="BE136" i="13" s="1"/>
  <c r="BI134" i="13"/>
  <c r="BH134" i="13"/>
  <c r="BG134" i="13"/>
  <c r="BF134" i="13"/>
  <c r="T134" i="13"/>
  <c r="T133" i="13"/>
  <c r="R134" i="13"/>
  <c r="R133" i="13" s="1"/>
  <c r="P134" i="13"/>
  <c r="P133" i="13" s="1"/>
  <c r="BK134" i="13"/>
  <c r="BK133" i="13" s="1"/>
  <c r="J133" i="13"/>
  <c r="J102" i="13" s="1"/>
  <c r="J134" i="13"/>
  <c r="BE134" i="13" s="1"/>
  <c r="BI132" i="13"/>
  <c r="BH132" i="13"/>
  <c r="BG132" i="13"/>
  <c r="BF132" i="13"/>
  <c r="T132" i="13"/>
  <c r="R132" i="13"/>
  <c r="P132" i="13"/>
  <c r="BK132" i="13"/>
  <c r="J132" i="13"/>
  <c r="BE132" i="13"/>
  <c r="BI131" i="13"/>
  <c r="BH131" i="13"/>
  <c r="BG131" i="13"/>
  <c r="BF131" i="13"/>
  <c r="F36" i="13" s="1"/>
  <c r="BA109" i="1" s="1"/>
  <c r="T131" i="13"/>
  <c r="R131" i="13"/>
  <c r="P131" i="13"/>
  <c r="BK131" i="13"/>
  <c r="J131" i="13"/>
  <c r="BE131" i="13" s="1"/>
  <c r="BI130" i="13"/>
  <c r="BH130" i="13"/>
  <c r="BG130" i="13"/>
  <c r="BF130" i="13"/>
  <c r="T130" i="13"/>
  <c r="T129" i="13"/>
  <c r="R130" i="13"/>
  <c r="R129" i="13"/>
  <c r="P130" i="13"/>
  <c r="P129" i="13" s="1"/>
  <c r="P128" i="13"/>
  <c r="BK130" i="13"/>
  <c r="BK129" i="13" s="1"/>
  <c r="J130" i="13"/>
  <c r="BE130" i="13" s="1"/>
  <c r="J35" i="13" s="1"/>
  <c r="AV109" i="1" s="1"/>
  <c r="BI127" i="13"/>
  <c r="F39" i="13" s="1"/>
  <c r="BD109" i="1"/>
  <c r="BH127" i="13"/>
  <c r="F38" i="13" s="1"/>
  <c r="BC109" i="1" s="1"/>
  <c r="BG127" i="13"/>
  <c r="F37" i="13"/>
  <c r="BB109" i="1" s="1"/>
  <c r="BF127" i="13"/>
  <c r="J36" i="13"/>
  <c r="AW109" i="1" s="1"/>
  <c r="T127" i="13"/>
  <c r="T126" i="13"/>
  <c r="R127" i="13"/>
  <c r="R126" i="13"/>
  <c r="P127" i="13"/>
  <c r="P126" i="13" s="1"/>
  <c r="P125" i="13" s="1"/>
  <c r="AU109" i="1" s="1"/>
  <c r="BK127" i="13"/>
  <c r="BK126" i="13" s="1"/>
  <c r="J126" i="13"/>
  <c r="J99" i="13" s="1"/>
  <c r="J127" i="13"/>
  <c r="BE127" i="13" s="1"/>
  <c r="J121" i="13"/>
  <c r="F121" i="13"/>
  <c r="F119" i="13"/>
  <c r="E117" i="13"/>
  <c r="J93" i="13"/>
  <c r="F93" i="13"/>
  <c r="F91" i="13"/>
  <c r="E89" i="13"/>
  <c r="J26" i="13"/>
  <c r="E26" i="13"/>
  <c r="J122" i="13"/>
  <c r="J94" i="13"/>
  <c r="J25" i="13"/>
  <c r="J20" i="13"/>
  <c r="E20" i="13"/>
  <c r="F94" i="13" s="1"/>
  <c r="F122" i="13"/>
  <c r="J19" i="13"/>
  <c r="J14" i="13"/>
  <c r="J91" i="13" s="1"/>
  <c r="J119" i="13"/>
  <c r="E7" i="13"/>
  <c r="E113" i="13"/>
  <c r="E85" i="13"/>
  <c r="J39" i="12"/>
  <c r="J38" i="12"/>
  <c r="AY108" i="1"/>
  <c r="J37" i="12"/>
  <c r="AX108" i="1" s="1"/>
  <c r="BI131" i="12"/>
  <c r="BH131" i="12"/>
  <c r="BG131" i="12"/>
  <c r="BF131" i="12"/>
  <c r="T131" i="12"/>
  <c r="R131" i="12"/>
  <c r="P131" i="12"/>
  <c r="BK131" i="12"/>
  <c r="J131" i="12"/>
  <c r="BE131" i="12"/>
  <c r="BI130" i="12"/>
  <c r="BH130" i="12"/>
  <c r="BG130" i="12"/>
  <c r="BF130" i="12"/>
  <c r="J36" i="12" s="1"/>
  <c r="AW108" i="1" s="1"/>
  <c r="T130" i="12"/>
  <c r="R130" i="12"/>
  <c r="P130" i="12"/>
  <c r="BK130" i="12"/>
  <c r="J130" i="12"/>
  <c r="BE130" i="12" s="1"/>
  <c r="BI129" i="12"/>
  <c r="BH129" i="12"/>
  <c r="BG129" i="12"/>
  <c r="BF129" i="12"/>
  <c r="T129" i="12"/>
  <c r="R129" i="12"/>
  <c r="P129" i="12"/>
  <c r="BK129" i="12"/>
  <c r="J129" i="12"/>
  <c r="BE129" i="12"/>
  <c r="BI128" i="12"/>
  <c r="BH128" i="12"/>
  <c r="BG128" i="12"/>
  <c r="BF128" i="12"/>
  <c r="T128" i="12"/>
  <c r="R128" i="12"/>
  <c r="P128" i="12"/>
  <c r="BK128" i="12"/>
  <c r="J128" i="12"/>
  <c r="BE128" i="12" s="1"/>
  <c r="BI127" i="12"/>
  <c r="BH127" i="12"/>
  <c r="BG127" i="12"/>
  <c r="BF127" i="12"/>
  <c r="T127" i="12"/>
  <c r="R127" i="12"/>
  <c r="P127" i="12"/>
  <c r="BK127" i="12"/>
  <c r="J127" i="12"/>
  <c r="BE127" i="12"/>
  <c r="BI126" i="12"/>
  <c r="BH126" i="12"/>
  <c r="BG126" i="12"/>
  <c r="BF126" i="12"/>
  <c r="T126" i="12"/>
  <c r="R126" i="12"/>
  <c r="P126" i="12"/>
  <c r="BK126" i="12"/>
  <c r="J126" i="12"/>
  <c r="BE126" i="12" s="1"/>
  <c r="BI125" i="12"/>
  <c r="F39" i="12"/>
  <c r="BD108" i="1" s="1"/>
  <c r="BH125" i="12"/>
  <c r="BG125" i="12"/>
  <c r="BF125" i="12"/>
  <c r="T125" i="12"/>
  <c r="R125" i="12"/>
  <c r="P125" i="12"/>
  <c r="BK125" i="12"/>
  <c r="J125" i="12"/>
  <c r="BE125" i="12" s="1"/>
  <c r="J119" i="12"/>
  <c r="J118" i="12"/>
  <c r="F118" i="12"/>
  <c r="F116" i="12"/>
  <c r="E114" i="12"/>
  <c r="J94" i="12"/>
  <c r="J93" i="12"/>
  <c r="F93" i="12"/>
  <c r="F91" i="12"/>
  <c r="E89" i="12"/>
  <c r="J20" i="12"/>
  <c r="E20" i="12"/>
  <c r="F94" i="12" s="1"/>
  <c r="F119" i="12"/>
  <c r="J19" i="12"/>
  <c r="J14" i="12"/>
  <c r="J91" i="12" s="1"/>
  <c r="J116" i="12"/>
  <c r="E7" i="12"/>
  <c r="E110" i="12"/>
  <c r="E85" i="12"/>
  <c r="J39" i="11"/>
  <c r="J38" i="11"/>
  <c r="AY107" i="1"/>
  <c r="J37" i="11"/>
  <c r="AX107" i="1" s="1"/>
  <c r="BI166" i="11"/>
  <c r="BH166" i="11"/>
  <c r="BG166" i="11"/>
  <c r="BF166" i="11"/>
  <c r="T166" i="11"/>
  <c r="R166" i="11"/>
  <c r="R164" i="11" s="1"/>
  <c r="R163" i="11" s="1"/>
  <c r="P166" i="11"/>
  <c r="BK166" i="11"/>
  <c r="J166" i="11"/>
  <c r="BE166" i="11"/>
  <c r="BI165" i="11"/>
  <c r="BH165" i="11"/>
  <c r="BG165" i="11"/>
  <c r="BF165" i="11"/>
  <c r="T165" i="11"/>
  <c r="T164" i="11" s="1"/>
  <c r="T163" i="11" s="1"/>
  <c r="R165" i="11"/>
  <c r="P165" i="11"/>
  <c r="P164" i="11"/>
  <c r="P163" i="11"/>
  <c r="BK165" i="11"/>
  <c r="BK164" i="11"/>
  <c r="J164" i="11"/>
  <c r="BK163" i="11"/>
  <c r="J163" i="11" s="1"/>
  <c r="J111" i="11" s="1"/>
  <c r="J165" i="11"/>
  <c r="BE165" i="11"/>
  <c r="J112" i="11"/>
  <c r="BI162" i="11"/>
  <c r="BH162" i="11"/>
  <c r="BG162" i="11"/>
  <c r="BF162" i="11"/>
  <c r="T162" i="11"/>
  <c r="R162" i="11"/>
  <c r="R160" i="11" s="1"/>
  <c r="P162" i="11"/>
  <c r="BK162" i="11"/>
  <c r="J162" i="11"/>
  <c r="BE162" i="11"/>
  <c r="BI161" i="11"/>
  <c r="BH161" i="11"/>
  <c r="BG161" i="11"/>
  <c r="BF161" i="11"/>
  <c r="T161" i="11"/>
  <c r="T160" i="11" s="1"/>
  <c r="R161" i="11"/>
  <c r="P161" i="11"/>
  <c r="BK161" i="11"/>
  <c r="BK160" i="11"/>
  <c r="J160" i="11"/>
  <c r="J110" i="11" s="1"/>
  <c r="J161" i="11"/>
  <c r="BE161" i="11"/>
  <c r="BI159" i="11"/>
  <c r="BH159" i="11"/>
  <c r="BG159" i="11"/>
  <c r="BF159" i="11"/>
  <c r="T159" i="11"/>
  <c r="T158" i="11" s="1"/>
  <c r="R159" i="11"/>
  <c r="R158" i="11"/>
  <c r="P159" i="11"/>
  <c r="P158" i="11" s="1"/>
  <c r="BK159" i="11"/>
  <c r="BK158" i="11"/>
  <c r="J158" i="11" s="1"/>
  <c r="J109" i="11" s="1"/>
  <c r="J159" i="11"/>
  <c r="BE159" i="11"/>
  <c r="BI157" i="11"/>
  <c r="BH157" i="11"/>
  <c r="BG157" i="11"/>
  <c r="BF157" i="11"/>
  <c r="T157" i="11"/>
  <c r="T156" i="11" s="1"/>
  <c r="R157" i="11"/>
  <c r="R156" i="11"/>
  <c r="P157" i="11"/>
  <c r="P156" i="11" s="1"/>
  <c r="BK157" i="11"/>
  <c r="BK156" i="11"/>
  <c r="J156" i="11"/>
  <c r="J108" i="11" s="1"/>
  <c r="J157" i="11"/>
  <c r="BE157" i="11" s="1"/>
  <c r="BI155" i="11"/>
  <c r="BH155" i="11"/>
  <c r="BG155" i="11"/>
  <c r="BF155" i="11"/>
  <c r="T155" i="11"/>
  <c r="T153" i="11" s="1"/>
  <c r="R155" i="11"/>
  <c r="R153" i="11" s="1"/>
  <c r="P155" i="11"/>
  <c r="BK155" i="11"/>
  <c r="J155" i="11"/>
  <c r="BE155" i="11"/>
  <c r="BI154" i="11"/>
  <c r="BH154" i="11"/>
  <c r="BG154" i="11"/>
  <c r="BF154" i="11"/>
  <c r="T154" i="11"/>
  <c r="R154" i="11"/>
  <c r="P154" i="11"/>
  <c r="P153" i="11"/>
  <c r="BK154" i="11"/>
  <c r="BK153" i="11"/>
  <c r="J153" i="11" s="1"/>
  <c r="J107" i="11" s="1"/>
  <c r="J154" i="11"/>
  <c r="BE154" i="11"/>
  <c r="BI152" i="11"/>
  <c r="BH152" i="11"/>
  <c r="BG152" i="11"/>
  <c r="BF152" i="11"/>
  <c r="T152" i="11"/>
  <c r="R152" i="11"/>
  <c r="P152" i="11"/>
  <c r="BK152" i="11"/>
  <c r="BK150" i="11" s="1"/>
  <c r="J152" i="11"/>
  <c r="BE152" i="11"/>
  <c r="BI151" i="11"/>
  <c r="BH151" i="11"/>
  <c r="BG151" i="11"/>
  <c r="BF151" i="11"/>
  <c r="T151" i="11"/>
  <c r="T150" i="11" s="1"/>
  <c r="R151" i="11"/>
  <c r="R150" i="11"/>
  <c r="P151" i="11"/>
  <c r="P150" i="11" s="1"/>
  <c r="BK151" i="11"/>
  <c r="J150" i="11"/>
  <c r="J106" i="11" s="1"/>
  <c r="J151" i="11"/>
  <c r="BE151" i="11" s="1"/>
  <c r="BI149" i="11"/>
  <c r="BH149" i="11"/>
  <c r="BG149" i="11"/>
  <c r="BF149" i="11"/>
  <c r="T149" i="11"/>
  <c r="T147" i="11" s="1"/>
  <c r="R149" i="11"/>
  <c r="P149" i="11"/>
  <c r="BK149" i="11"/>
  <c r="J149" i="11"/>
  <c r="BE149" i="11"/>
  <c r="BI148" i="11"/>
  <c r="BH148" i="11"/>
  <c r="BG148" i="11"/>
  <c r="BF148" i="11"/>
  <c r="T148" i="11"/>
  <c r="R148" i="11"/>
  <c r="R147" i="11" s="1"/>
  <c r="R135" i="11" s="1"/>
  <c r="R134" i="11" s="1"/>
  <c r="P148" i="11"/>
  <c r="P147" i="11"/>
  <c r="BK148" i="11"/>
  <c r="BK147" i="11" s="1"/>
  <c r="J147" i="11" s="1"/>
  <c r="J105" i="11" s="1"/>
  <c r="J148" i="11"/>
  <c r="BE148" i="11"/>
  <c r="BI146" i="11"/>
  <c r="BH146" i="11"/>
  <c r="BG146" i="11"/>
  <c r="BF146" i="11"/>
  <c r="J36" i="11" s="1"/>
  <c r="AW107" i="1" s="1"/>
  <c r="T146" i="11"/>
  <c r="T145" i="11"/>
  <c r="R146" i="11"/>
  <c r="R145" i="11"/>
  <c r="P146" i="11"/>
  <c r="P145" i="11"/>
  <c r="BK146" i="11"/>
  <c r="BK145" i="11"/>
  <c r="J145" i="11" s="1"/>
  <c r="J104" i="11" s="1"/>
  <c r="J146" i="11"/>
  <c r="BE146" i="11"/>
  <c r="BI144" i="11"/>
  <c r="BH144" i="11"/>
  <c r="BG144" i="11"/>
  <c r="BF144" i="11"/>
  <c r="T144" i="11"/>
  <c r="T143" i="11"/>
  <c r="R144" i="11"/>
  <c r="R143" i="11"/>
  <c r="P144" i="11"/>
  <c r="P143" i="11" s="1"/>
  <c r="BK144" i="11"/>
  <c r="BK143" i="11"/>
  <c r="J143" i="11" s="1"/>
  <c r="J103" i="11" s="1"/>
  <c r="J144" i="11"/>
  <c r="BE144" i="11"/>
  <c r="BI142" i="11"/>
  <c r="BH142" i="11"/>
  <c r="BG142" i="11"/>
  <c r="BF142" i="11"/>
  <c r="T142" i="11"/>
  <c r="T141" i="11" s="1"/>
  <c r="R142" i="11"/>
  <c r="R141" i="11"/>
  <c r="P142" i="11"/>
  <c r="P141" i="11" s="1"/>
  <c r="BK142" i="11"/>
  <c r="BK141" i="11"/>
  <c r="J141" i="11" s="1"/>
  <c r="J102" i="11" s="1"/>
  <c r="J142" i="11"/>
  <c r="BE142" i="11"/>
  <c r="BI140" i="11"/>
  <c r="BH140" i="11"/>
  <c r="BG140" i="11"/>
  <c r="BF140" i="11"/>
  <c r="T140" i="11"/>
  <c r="T139" i="11" s="1"/>
  <c r="R140" i="11"/>
  <c r="R139" i="11" s="1"/>
  <c r="P140" i="11"/>
  <c r="P139" i="11" s="1"/>
  <c r="BK140" i="11"/>
  <c r="BK139" i="11"/>
  <c r="J139" i="11" s="1"/>
  <c r="J101" i="11" s="1"/>
  <c r="J140" i="11"/>
  <c r="BE140" i="11"/>
  <c r="BI138" i="11"/>
  <c r="BH138" i="11"/>
  <c r="BG138" i="11"/>
  <c r="BF138" i="11"/>
  <c r="T138" i="11"/>
  <c r="T137" i="11" s="1"/>
  <c r="R138" i="11"/>
  <c r="R137" i="11"/>
  <c r="P138" i="11"/>
  <c r="P137" i="11" s="1"/>
  <c r="BK138" i="11"/>
  <c r="BK137" i="11" s="1"/>
  <c r="J138" i="11"/>
  <c r="BE138" i="11"/>
  <c r="BI136" i="11"/>
  <c r="BH136" i="11"/>
  <c r="F38" i="11" s="1"/>
  <c r="BC107" i="1" s="1"/>
  <c r="BG136" i="11"/>
  <c r="F37" i="11" s="1"/>
  <c r="BB107" i="1" s="1"/>
  <c r="BF136" i="11"/>
  <c r="T136" i="11"/>
  <c r="R136" i="11"/>
  <c r="P136" i="11"/>
  <c r="BK136" i="11"/>
  <c r="J136" i="11"/>
  <c r="BE136" i="11"/>
  <c r="J35" i="11"/>
  <c r="AV107" i="1" s="1"/>
  <c r="J130" i="11"/>
  <c r="F130" i="11"/>
  <c r="F128" i="11"/>
  <c r="E126" i="11"/>
  <c r="J93" i="11"/>
  <c r="F93" i="11"/>
  <c r="F91" i="11"/>
  <c r="E89" i="11"/>
  <c r="J26" i="11"/>
  <c r="E26" i="11"/>
  <c r="J131" i="11"/>
  <c r="J94" i="11"/>
  <c r="J25" i="11"/>
  <c r="J20" i="11"/>
  <c r="E20" i="11"/>
  <c r="F94" i="11" s="1"/>
  <c r="F131" i="11"/>
  <c r="J19" i="11"/>
  <c r="J14" i="11"/>
  <c r="J91" i="11" s="1"/>
  <c r="J128" i="11"/>
  <c r="E7" i="11"/>
  <c r="E122" i="11"/>
  <c r="E85" i="11"/>
  <c r="J39" i="10"/>
  <c r="J38" i="10"/>
  <c r="AY106" i="1"/>
  <c r="J37" i="10"/>
  <c r="AX106" i="1" s="1"/>
  <c r="BI460" i="10"/>
  <c r="BH460" i="10"/>
  <c r="BG460" i="10"/>
  <c r="BF460" i="10"/>
  <c r="T460" i="10"/>
  <c r="R460" i="10"/>
  <c r="P460" i="10"/>
  <c r="BK460" i="10"/>
  <c r="J460" i="10"/>
  <c r="BE460" i="10"/>
  <c r="BI459" i="10"/>
  <c r="BH459" i="10"/>
  <c r="BG459" i="10"/>
  <c r="BF459" i="10"/>
  <c r="T459" i="10"/>
  <c r="R459" i="10"/>
  <c r="P459" i="10"/>
  <c r="BK459" i="10"/>
  <c r="J459" i="10"/>
  <c r="BE459" i="10" s="1"/>
  <c r="BI457" i="10"/>
  <c r="BH457" i="10"/>
  <c r="BG457" i="10"/>
  <c r="BF457" i="10"/>
  <c r="T457" i="10"/>
  <c r="R457" i="10"/>
  <c r="P457" i="10"/>
  <c r="BK457" i="10"/>
  <c r="J457" i="10"/>
  <c r="BE457" i="10"/>
  <c r="BI455" i="10"/>
  <c r="BH455" i="10"/>
  <c r="BG455" i="10"/>
  <c r="BF455" i="10"/>
  <c r="T455" i="10"/>
  <c r="R455" i="10"/>
  <c r="P455" i="10"/>
  <c r="BK455" i="10"/>
  <c r="J455" i="10"/>
  <c r="BE455" i="10" s="1"/>
  <c r="BI453" i="10"/>
  <c r="BH453" i="10"/>
  <c r="BG453" i="10"/>
  <c r="BF453" i="10"/>
  <c r="T453" i="10"/>
  <c r="R453" i="10"/>
  <c r="P453" i="10"/>
  <c r="BK453" i="10"/>
  <c r="J453" i="10"/>
  <c r="BE453" i="10"/>
  <c r="BI451" i="10"/>
  <c r="BH451" i="10"/>
  <c r="BG451" i="10"/>
  <c r="BF451" i="10"/>
  <c r="T451" i="10"/>
  <c r="R451" i="10"/>
  <c r="P451" i="10"/>
  <c r="BK451" i="10"/>
  <c r="J451" i="10"/>
  <c r="BE451" i="10" s="1"/>
  <c r="BI449" i="10"/>
  <c r="BH449" i="10"/>
  <c r="BG449" i="10"/>
  <c r="BF449" i="10"/>
  <c r="T449" i="10"/>
  <c r="R449" i="10"/>
  <c r="P449" i="10"/>
  <c r="BK449" i="10"/>
  <c r="J449" i="10"/>
  <c r="BE449" i="10"/>
  <c r="BI447" i="10"/>
  <c r="BH447" i="10"/>
  <c r="BG447" i="10"/>
  <c r="BF447" i="10"/>
  <c r="T447" i="10"/>
  <c r="R447" i="10"/>
  <c r="P447" i="10"/>
  <c r="BK447" i="10"/>
  <c r="J447" i="10"/>
  <c r="BE447" i="10" s="1"/>
  <c r="BI445" i="10"/>
  <c r="BH445" i="10"/>
  <c r="BG445" i="10"/>
  <c r="BF445" i="10"/>
  <c r="T445" i="10"/>
  <c r="R445" i="10"/>
  <c r="P445" i="10"/>
  <c r="BK445" i="10"/>
  <c r="J445" i="10"/>
  <c r="BE445" i="10"/>
  <c r="BI443" i="10"/>
  <c r="BH443" i="10"/>
  <c r="BG443" i="10"/>
  <c r="BF443" i="10"/>
  <c r="T443" i="10"/>
  <c r="R443" i="10"/>
  <c r="P443" i="10"/>
  <c r="BK443" i="10"/>
  <c r="J443" i="10"/>
  <c r="BE443" i="10" s="1"/>
  <c r="BI441" i="10"/>
  <c r="BH441" i="10"/>
  <c r="BG441" i="10"/>
  <c r="BF441" i="10"/>
  <c r="T441" i="10"/>
  <c r="R441" i="10"/>
  <c r="P441" i="10"/>
  <c r="BK441" i="10"/>
  <c r="J441" i="10"/>
  <c r="BE441" i="10"/>
  <c r="BI439" i="10"/>
  <c r="BH439" i="10"/>
  <c r="BG439" i="10"/>
  <c r="BF439" i="10"/>
  <c r="T439" i="10"/>
  <c r="R439" i="10"/>
  <c r="P439" i="10"/>
  <c r="BK439" i="10"/>
  <c r="J439" i="10"/>
  <c r="BE439" i="10" s="1"/>
  <c r="BI437" i="10"/>
  <c r="BH437" i="10"/>
  <c r="BG437" i="10"/>
  <c r="BF437" i="10"/>
  <c r="T437" i="10"/>
  <c r="R437" i="10"/>
  <c r="P437" i="10"/>
  <c r="BK437" i="10"/>
  <c r="J437" i="10"/>
  <c r="BE437" i="10"/>
  <c r="BI435" i="10"/>
  <c r="BH435" i="10"/>
  <c r="BG435" i="10"/>
  <c r="BF435" i="10"/>
  <c r="T435" i="10"/>
  <c r="R435" i="10"/>
  <c r="P435" i="10"/>
  <c r="BK435" i="10"/>
  <c r="J435" i="10"/>
  <c r="BE435" i="10" s="1"/>
  <c r="BI433" i="10"/>
  <c r="BH433" i="10"/>
  <c r="BG433" i="10"/>
  <c r="BF433" i="10"/>
  <c r="T433" i="10"/>
  <c r="R433" i="10"/>
  <c r="P433" i="10"/>
  <c r="BK433" i="10"/>
  <c r="J433" i="10"/>
  <c r="BE433" i="10"/>
  <c r="BI431" i="10"/>
  <c r="BH431" i="10"/>
  <c r="BG431" i="10"/>
  <c r="BF431" i="10"/>
  <c r="T431" i="10"/>
  <c r="R431" i="10"/>
  <c r="P431" i="10"/>
  <c r="BK431" i="10"/>
  <c r="J431" i="10"/>
  <c r="BE431" i="10" s="1"/>
  <c r="BI430" i="10"/>
  <c r="BH430" i="10"/>
  <c r="BG430" i="10"/>
  <c r="BF430" i="10"/>
  <c r="T430" i="10"/>
  <c r="R430" i="10"/>
  <c r="P430" i="10"/>
  <c r="BK430" i="10"/>
  <c r="J430" i="10"/>
  <c r="BE430" i="10"/>
  <c r="BI428" i="10"/>
  <c r="BH428" i="10"/>
  <c r="BG428" i="10"/>
  <c r="BF428" i="10"/>
  <c r="T428" i="10"/>
  <c r="R428" i="10"/>
  <c r="P428" i="10"/>
  <c r="BK428" i="10"/>
  <c r="J428" i="10"/>
  <c r="BE428" i="10" s="1"/>
  <c r="BI426" i="10"/>
  <c r="BH426" i="10"/>
  <c r="BG426" i="10"/>
  <c r="BF426" i="10"/>
  <c r="T426" i="10"/>
  <c r="R426" i="10"/>
  <c r="P426" i="10"/>
  <c r="BK426" i="10"/>
  <c r="J426" i="10"/>
  <c r="BE426" i="10"/>
  <c r="BI424" i="10"/>
  <c r="BH424" i="10"/>
  <c r="BG424" i="10"/>
  <c r="BF424" i="10"/>
  <c r="T424" i="10"/>
  <c r="R424" i="10"/>
  <c r="P424" i="10"/>
  <c r="BK424" i="10"/>
  <c r="J424" i="10"/>
  <c r="BE424" i="10" s="1"/>
  <c r="BI422" i="10"/>
  <c r="BH422" i="10"/>
  <c r="BG422" i="10"/>
  <c r="BF422" i="10"/>
  <c r="T422" i="10"/>
  <c r="R422" i="10"/>
  <c r="P422" i="10"/>
  <c r="BK422" i="10"/>
  <c r="J422" i="10"/>
  <c r="BE422" i="10"/>
  <c r="BI421" i="10"/>
  <c r="BH421" i="10"/>
  <c r="BG421" i="10"/>
  <c r="BF421" i="10"/>
  <c r="T421" i="10"/>
  <c r="R421" i="10"/>
  <c r="P421" i="10"/>
  <c r="BK421" i="10"/>
  <c r="J421" i="10"/>
  <c r="BE421" i="10" s="1"/>
  <c r="BI419" i="10"/>
  <c r="BH419" i="10"/>
  <c r="BG419" i="10"/>
  <c r="BF419" i="10"/>
  <c r="T419" i="10"/>
  <c r="R419" i="10"/>
  <c r="P419" i="10"/>
  <c r="BK419" i="10"/>
  <c r="J419" i="10"/>
  <c r="BE419" i="10"/>
  <c r="BI417" i="10"/>
  <c r="BH417" i="10"/>
  <c r="BG417" i="10"/>
  <c r="BF417" i="10"/>
  <c r="T417" i="10"/>
  <c r="R417" i="10"/>
  <c r="P417" i="10"/>
  <c r="BK417" i="10"/>
  <c r="J417" i="10"/>
  <c r="BE417" i="10" s="1"/>
  <c r="BI415" i="10"/>
  <c r="BH415" i="10"/>
  <c r="BG415" i="10"/>
  <c r="BF415" i="10"/>
  <c r="T415" i="10"/>
  <c r="R415" i="10"/>
  <c r="P415" i="10"/>
  <c r="BK415" i="10"/>
  <c r="J415" i="10"/>
  <c r="BE415" i="10"/>
  <c r="BI413" i="10"/>
  <c r="BH413" i="10"/>
  <c r="BG413" i="10"/>
  <c r="BF413" i="10"/>
  <c r="T413" i="10"/>
  <c r="R413" i="10"/>
  <c r="P413" i="10"/>
  <c r="BK413" i="10"/>
  <c r="J413" i="10"/>
  <c r="BE413" i="10" s="1"/>
  <c r="BI411" i="10"/>
  <c r="BH411" i="10"/>
  <c r="BG411" i="10"/>
  <c r="BF411" i="10"/>
  <c r="T411" i="10"/>
  <c r="R411" i="10"/>
  <c r="P411" i="10"/>
  <c r="BK411" i="10"/>
  <c r="J411" i="10"/>
  <c r="BE411" i="10"/>
  <c r="BI409" i="10"/>
  <c r="BH409" i="10"/>
  <c r="BG409" i="10"/>
  <c r="BF409" i="10"/>
  <c r="T409" i="10"/>
  <c r="R409" i="10"/>
  <c r="P409" i="10"/>
  <c r="BK409" i="10"/>
  <c r="J409" i="10"/>
  <c r="BE409" i="10" s="1"/>
  <c r="BI407" i="10"/>
  <c r="BH407" i="10"/>
  <c r="BG407" i="10"/>
  <c r="BF407" i="10"/>
  <c r="T407" i="10"/>
  <c r="R407" i="10"/>
  <c r="P407" i="10"/>
  <c r="BK407" i="10"/>
  <c r="J407" i="10"/>
  <c r="BE407" i="10"/>
  <c r="BI405" i="10"/>
  <c r="BH405" i="10"/>
  <c r="BG405" i="10"/>
  <c r="BF405" i="10"/>
  <c r="T405" i="10"/>
  <c r="R405" i="10"/>
  <c r="P405" i="10"/>
  <c r="BK405" i="10"/>
  <c r="J405" i="10"/>
  <c r="BE405" i="10" s="1"/>
  <c r="BI403" i="10"/>
  <c r="BH403" i="10"/>
  <c r="BG403" i="10"/>
  <c r="BF403" i="10"/>
  <c r="T403" i="10"/>
  <c r="R403" i="10"/>
  <c r="P403" i="10"/>
  <c r="BK403" i="10"/>
  <c r="J403" i="10"/>
  <c r="BE403" i="10"/>
  <c r="BI401" i="10"/>
  <c r="BH401" i="10"/>
  <c r="BG401" i="10"/>
  <c r="BF401" i="10"/>
  <c r="T401" i="10"/>
  <c r="R401" i="10"/>
  <c r="P401" i="10"/>
  <c r="BK401" i="10"/>
  <c r="J401" i="10"/>
  <c r="BE401" i="10" s="1"/>
  <c r="BI399" i="10"/>
  <c r="BH399" i="10"/>
  <c r="BG399" i="10"/>
  <c r="BF399" i="10"/>
  <c r="T399" i="10"/>
  <c r="R399" i="10"/>
  <c r="P399" i="10"/>
  <c r="BK399" i="10"/>
  <c r="J399" i="10"/>
  <c r="BE399" i="10"/>
  <c r="BI397" i="10"/>
  <c r="BH397" i="10"/>
  <c r="BG397" i="10"/>
  <c r="BF397" i="10"/>
  <c r="T397" i="10"/>
  <c r="R397" i="10"/>
  <c r="P397" i="10"/>
  <c r="BK397" i="10"/>
  <c r="J397" i="10"/>
  <c r="BE397" i="10" s="1"/>
  <c r="BI395" i="10"/>
  <c r="BH395" i="10"/>
  <c r="BG395" i="10"/>
  <c r="BF395" i="10"/>
  <c r="T395" i="10"/>
  <c r="R395" i="10"/>
  <c r="P395" i="10"/>
  <c r="BK395" i="10"/>
  <c r="J395" i="10"/>
  <c r="BE395" i="10"/>
  <c r="BI393" i="10"/>
  <c r="BH393" i="10"/>
  <c r="BG393" i="10"/>
  <c r="BF393" i="10"/>
  <c r="T393" i="10"/>
  <c r="R393" i="10"/>
  <c r="P393" i="10"/>
  <c r="BK393" i="10"/>
  <c r="J393" i="10"/>
  <c r="BE393" i="10" s="1"/>
  <c r="BI391" i="10"/>
  <c r="BH391" i="10"/>
  <c r="BG391" i="10"/>
  <c r="BF391" i="10"/>
  <c r="T391" i="10"/>
  <c r="R391" i="10"/>
  <c r="P391" i="10"/>
  <c r="BK391" i="10"/>
  <c r="J391" i="10"/>
  <c r="BE391" i="10"/>
  <c r="BI389" i="10"/>
  <c r="BH389" i="10"/>
  <c r="BG389" i="10"/>
  <c r="BF389" i="10"/>
  <c r="T389" i="10"/>
  <c r="R389" i="10"/>
  <c r="P389" i="10"/>
  <c r="BK389" i="10"/>
  <c r="J389" i="10"/>
  <c r="BE389" i="10" s="1"/>
  <c r="BI387" i="10"/>
  <c r="BH387" i="10"/>
  <c r="BG387" i="10"/>
  <c r="BF387" i="10"/>
  <c r="T387" i="10"/>
  <c r="R387" i="10"/>
  <c r="P387" i="10"/>
  <c r="BK387" i="10"/>
  <c r="J387" i="10"/>
  <c r="BE387" i="10"/>
  <c r="BI385" i="10"/>
  <c r="BH385" i="10"/>
  <c r="BG385" i="10"/>
  <c r="BF385" i="10"/>
  <c r="T385" i="10"/>
  <c r="R385" i="10"/>
  <c r="P385" i="10"/>
  <c r="BK385" i="10"/>
  <c r="J385" i="10"/>
  <c r="BE385" i="10" s="1"/>
  <c r="BI383" i="10"/>
  <c r="BH383" i="10"/>
  <c r="BG383" i="10"/>
  <c r="BF383" i="10"/>
  <c r="T383" i="10"/>
  <c r="R383" i="10"/>
  <c r="P383" i="10"/>
  <c r="BK383" i="10"/>
  <c r="J383" i="10"/>
  <c r="BE383" i="10"/>
  <c r="BI381" i="10"/>
  <c r="BH381" i="10"/>
  <c r="BG381" i="10"/>
  <c r="BF381" i="10"/>
  <c r="T381" i="10"/>
  <c r="R381" i="10"/>
  <c r="P381" i="10"/>
  <c r="BK381" i="10"/>
  <c r="J381" i="10"/>
  <c r="BE381" i="10" s="1"/>
  <c r="BI379" i="10"/>
  <c r="BH379" i="10"/>
  <c r="BG379" i="10"/>
  <c r="BF379" i="10"/>
  <c r="T379" i="10"/>
  <c r="R379" i="10"/>
  <c r="P379" i="10"/>
  <c r="BK379" i="10"/>
  <c r="J379" i="10"/>
  <c r="BE379" i="10"/>
  <c r="BI377" i="10"/>
  <c r="BH377" i="10"/>
  <c r="BG377" i="10"/>
  <c r="BF377" i="10"/>
  <c r="T377" i="10"/>
  <c r="R377" i="10"/>
  <c r="P377" i="10"/>
  <c r="BK377" i="10"/>
  <c r="J377" i="10"/>
  <c r="BE377" i="10" s="1"/>
  <c r="BI375" i="10"/>
  <c r="BH375" i="10"/>
  <c r="BG375" i="10"/>
  <c r="BF375" i="10"/>
  <c r="T375" i="10"/>
  <c r="R375" i="10"/>
  <c r="P375" i="10"/>
  <c r="BK375" i="10"/>
  <c r="J375" i="10"/>
  <c r="BE375" i="10"/>
  <c r="BI373" i="10"/>
  <c r="BH373" i="10"/>
  <c r="BG373" i="10"/>
  <c r="BF373" i="10"/>
  <c r="T373" i="10"/>
  <c r="R373" i="10"/>
  <c r="P373" i="10"/>
  <c r="BK373" i="10"/>
  <c r="J373" i="10"/>
  <c r="BE373" i="10" s="1"/>
  <c r="BI371" i="10"/>
  <c r="BH371" i="10"/>
  <c r="BG371" i="10"/>
  <c r="BF371" i="10"/>
  <c r="T371" i="10"/>
  <c r="R371" i="10"/>
  <c r="P371" i="10"/>
  <c r="BK371" i="10"/>
  <c r="J371" i="10"/>
  <c r="BE371" i="10"/>
  <c r="BI369" i="10"/>
  <c r="BH369" i="10"/>
  <c r="BG369" i="10"/>
  <c r="BF369" i="10"/>
  <c r="T369" i="10"/>
  <c r="R369" i="10"/>
  <c r="P369" i="10"/>
  <c r="BK369" i="10"/>
  <c r="J369" i="10"/>
  <c r="BE369" i="10" s="1"/>
  <c r="BI367" i="10"/>
  <c r="BH367" i="10"/>
  <c r="BG367" i="10"/>
  <c r="BF367" i="10"/>
  <c r="T367" i="10"/>
  <c r="R367" i="10"/>
  <c r="P367" i="10"/>
  <c r="BK367" i="10"/>
  <c r="J367" i="10"/>
  <c r="BE367" i="10"/>
  <c r="BI365" i="10"/>
  <c r="BH365" i="10"/>
  <c r="BG365" i="10"/>
  <c r="BF365" i="10"/>
  <c r="T365" i="10"/>
  <c r="R365" i="10"/>
  <c r="P365" i="10"/>
  <c r="BK365" i="10"/>
  <c r="J365" i="10"/>
  <c r="BE365" i="10" s="1"/>
  <c r="BI363" i="10"/>
  <c r="BH363" i="10"/>
  <c r="BG363" i="10"/>
  <c r="BF363" i="10"/>
  <c r="T363" i="10"/>
  <c r="R363" i="10"/>
  <c r="P363" i="10"/>
  <c r="BK363" i="10"/>
  <c r="J363" i="10"/>
  <c r="BE363" i="10"/>
  <c r="BI361" i="10"/>
  <c r="BH361" i="10"/>
  <c r="BG361" i="10"/>
  <c r="BF361" i="10"/>
  <c r="T361" i="10"/>
  <c r="R361" i="10"/>
  <c r="P361" i="10"/>
  <c r="BK361" i="10"/>
  <c r="J361" i="10"/>
  <c r="BE361" i="10" s="1"/>
  <c r="BI359" i="10"/>
  <c r="BH359" i="10"/>
  <c r="BG359" i="10"/>
  <c r="BF359" i="10"/>
  <c r="T359" i="10"/>
  <c r="R359" i="10"/>
  <c r="P359" i="10"/>
  <c r="BK359" i="10"/>
  <c r="J359" i="10"/>
  <c r="BE359" i="10"/>
  <c r="BI357" i="10"/>
  <c r="BH357" i="10"/>
  <c r="BG357" i="10"/>
  <c r="BF357" i="10"/>
  <c r="T357" i="10"/>
  <c r="R357" i="10"/>
  <c r="P357" i="10"/>
  <c r="BK357" i="10"/>
  <c r="J357" i="10"/>
  <c r="BE357" i="10" s="1"/>
  <c r="BI355" i="10"/>
  <c r="BH355" i="10"/>
  <c r="BG355" i="10"/>
  <c r="BF355" i="10"/>
  <c r="T355" i="10"/>
  <c r="R355" i="10"/>
  <c r="P355" i="10"/>
  <c r="BK355" i="10"/>
  <c r="J355" i="10"/>
  <c r="BE355" i="10"/>
  <c r="BI353" i="10"/>
  <c r="BH353" i="10"/>
  <c r="BG353" i="10"/>
  <c r="BF353" i="10"/>
  <c r="T353" i="10"/>
  <c r="R353" i="10"/>
  <c r="P353" i="10"/>
  <c r="BK353" i="10"/>
  <c r="J353" i="10"/>
  <c r="BE353" i="10" s="1"/>
  <c r="BI351" i="10"/>
  <c r="BH351" i="10"/>
  <c r="BG351" i="10"/>
  <c r="BF351" i="10"/>
  <c r="T351" i="10"/>
  <c r="R351" i="10"/>
  <c r="P351" i="10"/>
  <c r="BK351" i="10"/>
  <c r="J351" i="10"/>
  <c r="BE351" i="10"/>
  <c r="BI349" i="10"/>
  <c r="BH349" i="10"/>
  <c r="BG349" i="10"/>
  <c r="BF349" i="10"/>
  <c r="T349" i="10"/>
  <c r="R349" i="10"/>
  <c r="P349" i="10"/>
  <c r="BK349" i="10"/>
  <c r="J349" i="10"/>
  <c r="BE349" i="10" s="1"/>
  <c r="BI347" i="10"/>
  <c r="BH347" i="10"/>
  <c r="BG347" i="10"/>
  <c r="BF347" i="10"/>
  <c r="T347" i="10"/>
  <c r="R347" i="10"/>
  <c r="P347" i="10"/>
  <c r="BK347" i="10"/>
  <c r="J347" i="10"/>
  <c r="BE347" i="10"/>
  <c r="BI345" i="10"/>
  <c r="BH345" i="10"/>
  <c r="BG345" i="10"/>
  <c r="BF345" i="10"/>
  <c r="T345" i="10"/>
  <c r="R345" i="10"/>
  <c r="P345" i="10"/>
  <c r="BK345" i="10"/>
  <c r="J345" i="10"/>
  <c r="BE345" i="10" s="1"/>
  <c r="BI343" i="10"/>
  <c r="BH343" i="10"/>
  <c r="BG343" i="10"/>
  <c r="BF343" i="10"/>
  <c r="T343" i="10"/>
  <c r="R343" i="10"/>
  <c r="P343" i="10"/>
  <c r="BK343" i="10"/>
  <c r="J343" i="10"/>
  <c r="BE343" i="10"/>
  <c r="BI341" i="10"/>
  <c r="BH341" i="10"/>
  <c r="BG341" i="10"/>
  <c r="BF341" i="10"/>
  <c r="T341" i="10"/>
  <c r="R341" i="10"/>
  <c r="P341" i="10"/>
  <c r="BK341" i="10"/>
  <c r="J341" i="10"/>
  <c r="BE341" i="10" s="1"/>
  <c r="BI339" i="10"/>
  <c r="BH339" i="10"/>
  <c r="BG339" i="10"/>
  <c r="BF339" i="10"/>
  <c r="T339" i="10"/>
  <c r="R339" i="10"/>
  <c r="P339" i="10"/>
  <c r="BK339" i="10"/>
  <c r="J339" i="10"/>
  <c r="BE339" i="10"/>
  <c r="BI337" i="10"/>
  <c r="BH337" i="10"/>
  <c r="BG337" i="10"/>
  <c r="BF337" i="10"/>
  <c r="T337" i="10"/>
  <c r="R337" i="10"/>
  <c r="P337" i="10"/>
  <c r="BK337" i="10"/>
  <c r="J337" i="10"/>
  <c r="BE337" i="10" s="1"/>
  <c r="BI335" i="10"/>
  <c r="BH335" i="10"/>
  <c r="BG335" i="10"/>
  <c r="BF335" i="10"/>
  <c r="T335" i="10"/>
  <c r="R335" i="10"/>
  <c r="P335" i="10"/>
  <c r="BK335" i="10"/>
  <c r="J335" i="10"/>
  <c r="BE335" i="10"/>
  <c r="BI333" i="10"/>
  <c r="BH333" i="10"/>
  <c r="BG333" i="10"/>
  <c r="BF333" i="10"/>
  <c r="T333" i="10"/>
  <c r="R333" i="10"/>
  <c r="P333" i="10"/>
  <c r="BK333" i="10"/>
  <c r="J333" i="10"/>
  <c r="BE333" i="10" s="1"/>
  <c r="BI331" i="10"/>
  <c r="BH331" i="10"/>
  <c r="BG331" i="10"/>
  <c r="BF331" i="10"/>
  <c r="T331" i="10"/>
  <c r="R331" i="10"/>
  <c r="P331" i="10"/>
  <c r="BK331" i="10"/>
  <c r="J331" i="10"/>
  <c r="BE331" i="10"/>
  <c r="BI330" i="10"/>
  <c r="BH330" i="10"/>
  <c r="BG330" i="10"/>
  <c r="BF330" i="10"/>
  <c r="T330" i="10"/>
  <c r="R330" i="10"/>
  <c r="P330" i="10"/>
  <c r="BK330" i="10"/>
  <c r="J330" i="10"/>
  <c r="BE330" i="10" s="1"/>
  <c r="BI329" i="10"/>
  <c r="BH329" i="10"/>
  <c r="BG329" i="10"/>
  <c r="BF329" i="10"/>
  <c r="T329" i="10"/>
  <c r="R329" i="10"/>
  <c r="P329" i="10"/>
  <c r="BK329" i="10"/>
  <c r="J329" i="10"/>
  <c r="BE329" i="10"/>
  <c r="BI328" i="10"/>
  <c r="BH328" i="10"/>
  <c r="BG328" i="10"/>
  <c r="BF328" i="10"/>
  <c r="T328" i="10"/>
  <c r="R328" i="10"/>
  <c r="P328" i="10"/>
  <c r="BK328" i="10"/>
  <c r="J328" i="10"/>
  <c r="BE328" i="10" s="1"/>
  <c r="BI326" i="10"/>
  <c r="BH326" i="10"/>
  <c r="BG326" i="10"/>
  <c r="BF326" i="10"/>
  <c r="T326" i="10"/>
  <c r="R326" i="10"/>
  <c r="P326" i="10"/>
  <c r="BK326" i="10"/>
  <c r="J326" i="10"/>
  <c r="BE326" i="10"/>
  <c r="BI324" i="10"/>
  <c r="BH324" i="10"/>
  <c r="BG324" i="10"/>
  <c r="BF324" i="10"/>
  <c r="T324" i="10"/>
  <c r="R324" i="10"/>
  <c r="P324" i="10"/>
  <c r="BK324" i="10"/>
  <c r="J324" i="10"/>
  <c r="BE324" i="10" s="1"/>
  <c r="BI322" i="10"/>
  <c r="BH322" i="10"/>
  <c r="BG322" i="10"/>
  <c r="BF322" i="10"/>
  <c r="T322" i="10"/>
  <c r="R322" i="10"/>
  <c r="P322" i="10"/>
  <c r="BK322" i="10"/>
  <c r="J322" i="10"/>
  <c r="BE322" i="10"/>
  <c r="BI320" i="10"/>
  <c r="BH320" i="10"/>
  <c r="BG320" i="10"/>
  <c r="BF320" i="10"/>
  <c r="T320" i="10"/>
  <c r="R320" i="10"/>
  <c r="P320" i="10"/>
  <c r="BK320" i="10"/>
  <c r="J320" i="10"/>
  <c r="BE320" i="10" s="1"/>
  <c r="BI318" i="10"/>
  <c r="BH318" i="10"/>
  <c r="BG318" i="10"/>
  <c r="BF318" i="10"/>
  <c r="T318" i="10"/>
  <c r="R318" i="10"/>
  <c r="P318" i="10"/>
  <c r="BK318" i="10"/>
  <c r="J318" i="10"/>
  <c r="BE318" i="10"/>
  <c r="BI316" i="10"/>
  <c r="BH316" i="10"/>
  <c r="BG316" i="10"/>
  <c r="BF316" i="10"/>
  <c r="T316" i="10"/>
  <c r="R316" i="10"/>
  <c r="P316" i="10"/>
  <c r="BK316" i="10"/>
  <c r="J316" i="10"/>
  <c r="BE316" i="10" s="1"/>
  <c r="BI314" i="10"/>
  <c r="BH314" i="10"/>
  <c r="BG314" i="10"/>
  <c r="BF314" i="10"/>
  <c r="T314" i="10"/>
  <c r="R314" i="10"/>
  <c r="P314" i="10"/>
  <c r="BK314" i="10"/>
  <c r="J314" i="10"/>
  <c r="BE314" i="10"/>
  <c r="BI312" i="10"/>
  <c r="BH312" i="10"/>
  <c r="BG312" i="10"/>
  <c r="BF312" i="10"/>
  <c r="T312" i="10"/>
  <c r="R312" i="10"/>
  <c r="P312" i="10"/>
  <c r="BK312" i="10"/>
  <c r="J312" i="10"/>
  <c r="BE312" i="10" s="1"/>
  <c r="BI311" i="10"/>
  <c r="BH311" i="10"/>
  <c r="BG311" i="10"/>
  <c r="BF311" i="10"/>
  <c r="T311" i="10"/>
  <c r="R311" i="10"/>
  <c r="P311" i="10"/>
  <c r="BK311" i="10"/>
  <c r="J311" i="10"/>
  <c r="BE311" i="10"/>
  <c r="BI310" i="10"/>
  <c r="BH310" i="10"/>
  <c r="BG310" i="10"/>
  <c r="BF310" i="10"/>
  <c r="T310" i="10"/>
  <c r="R310" i="10"/>
  <c r="P310" i="10"/>
  <c r="BK310" i="10"/>
  <c r="J310" i="10"/>
  <c r="BE310" i="10" s="1"/>
  <c r="BI308" i="10"/>
  <c r="BH308" i="10"/>
  <c r="BG308" i="10"/>
  <c r="BF308" i="10"/>
  <c r="T308" i="10"/>
  <c r="R308" i="10"/>
  <c r="P308" i="10"/>
  <c r="BK308" i="10"/>
  <c r="J308" i="10"/>
  <c r="BE308" i="10"/>
  <c r="BI306" i="10"/>
  <c r="BH306" i="10"/>
  <c r="BG306" i="10"/>
  <c r="BF306" i="10"/>
  <c r="T306" i="10"/>
  <c r="R306" i="10"/>
  <c r="P306" i="10"/>
  <c r="BK306" i="10"/>
  <c r="J306" i="10"/>
  <c r="BE306" i="10" s="1"/>
  <c r="BI304" i="10"/>
  <c r="BH304" i="10"/>
  <c r="BG304" i="10"/>
  <c r="BF304" i="10"/>
  <c r="T304" i="10"/>
  <c r="R304" i="10"/>
  <c r="P304" i="10"/>
  <c r="BK304" i="10"/>
  <c r="J304" i="10"/>
  <c r="BE304" i="10"/>
  <c r="BI302" i="10"/>
  <c r="BH302" i="10"/>
  <c r="BG302" i="10"/>
  <c r="BF302" i="10"/>
  <c r="T302" i="10"/>
  <c r="R302" i="10"/>
  <c r="P302" i="10"/>
  <c r="BK302" i="10"/>
  <c r="J302" i="10"/>
  <c r="BE302" i="10" s="1"/>
  <c r="BI300" i="10"/>
  <c r="BH300" i="10"/>
  <c r="BG300" i="10"/>
  <c r="BF300" i="10"/>
  <c r="T300" i="10"/>
  <c r="R300" i="10"/>
  <c r="P300" i="10"/>
  <c r="BK300" i="10"/>
  <c r="J300" i="10"/>
  <c r="BE300" i="10"/>
  <c r="BI298" i="10"/>
  <c r="BH298" i="10"/>
  <c r="BG298" i="10"/>
  <c r="BF298" i="10"/>
  <c r="T298" i="10"/>
  <c r="R298" i="10"/>
  <c r="P298" i="10"/>
  <c r="BK298" i="10"/>
  <c r="J298" i="10"/>
  <c r="BE298" i="10" s="1"/>
  <c r="BI296" i="10"/>
  <c r="BH296" i="10"/>
  <c r="BG296" i="10"/>
  <c r="BF296" i="10"/>
  <c r="T296" i="10"/>
  <c r="R296" i="10"/>
  <c r="P296" i="10"/>
  <c r="BK296" i="10"/>
  <c r="J296" i="10"/>
  <c r="BE296" i="10"/>
  <c r="BI294" i="10"/>
  <c r="BH294" i="10"/>
  <c r="BG294" i="10"/>
  <c r="BF294" i="10"/>
  <c r="T294" i="10"/>
  <c r="R294" i="10"/>
  <c r="P294" i="10"/>
  <c r="BK294" i="10"/>
  <c r="J294" i="10"/>
  <c r="BE294" i="10" s="1"/>
  <c r="BI292" i="10"/>
  <c r="BH292" i="10"/>
  <c r="BG292" i="10"/>
  <c r="BF292" i="10"/>
  <c r="T292" i="10"/>
  <c r="R292" i="10"/>
  <c r="P292" i="10"/>
  <c r="BK292" i="10"/>
  <c r="J292" i="10"/>
  <c r="BE292" i="10"/>
  <c r="BI290" i="10"/>
  <c r="BH290" i="10"/>
  <c r="BG290" i="10"/>
  <c r="BF290" i="10"/>
  <c r="T290" i="10"/>
  <c r="R290" i="10"/>
  <c r="P290" i="10"/>
  <c r="BK290" i="10"/>
  <c r="J290" i="10"/>
  <c r="BE290" i="10" s="1"/>
  <c r="BI288" i="10"/>
  <c r="BH288" i="10"/>
  <c r="BG288" i="10"/>
  <c r="BF288" i="10"/>
  <c r="T288" i="10"/>
  <c r="R288" i="10"/>
  <c r="P288" i="10"/>
  <c r="BK288" i="10"/>
  <c r="J288" i="10"/>
  <c r="BE288" i="10"/>
  <c r="BI286" i="10"/>
  <c r="BH286" i="10"/>
  <c r="BG286" i="10"/>
  <c r="BF286" i="10"/>
  <c r="T286" i="10"/>
  <c r="R286" i="10"/>
  <c r="P286" i="10"/>
  <c r="BK286" i="10"/>
  <c r="J286" i="10"/>
  <c r="BE286" i="10" s="1"/>
  <c r="BI284" i="10"/>
  <c r="BH284" i="10"/>
  <c r="BG284" i="10"/>
  <c r="BF284" i="10"/>
  <c r="T284" i="10"/>
  <c r="R284" i="10"/>
  <c r="P284" i="10"/>
  <c r="BK284" i="10"/>
  <c r="J284" i="10"/>
  <c r="BE284" i="10"/>
  <c r="BI282" i="10"/>
  <c r="BH282" i="10"/>
  <c r="BG282" i="10"/>
  <c r="BF282" i="10"/>
  <c r="T282" i="10"/>
  <c r="R282" i="10"/>
  <c r="P282" i="10"/>
  <c r="BK282" i="10"/>
  <c r="J282" i="10"/>
  <c r="BE282" i="10" s="1"/>
  <c r="BI280" i="10"/>
  <c r="BH280" i="10"/>
  <c r="BG280" i="10"/>
  <c r="BF280" i="10"/>
  <c r="T280" i="10"/>
  <c r="R280" i="10"/>
  <c r="P280" i="10"/>
  <c r="BK280" i="10"/>
  <c r="J280" i="10"/>
  <c r="BE280" i="10"/>
  <c r="BI278" i="10"/>
  <c r="BH278" i="10"/>
  <c r="BG278" i="10"/>
  <c r="BF278" i="10"/>
  <c r="T278" i="10"/>
  <c r="R278" i="10"/>
  <c r="P278" i="10"/>
  <c r="BK278" i="10"/>
  <c r="J278" i="10"/>
  <c r="BE278" i="10" s="1"/>
  <c r="BI276" i="10"/>
  <c r="BH276" i="10"/>
  <c r="BG276" i="10"/>
  <c r="BF276" i="10"/>
  <c r="T276" i="10"/>
  <c r="R276" i="10"/>
  <c r="P276" i="10"/>
  <c r="BK276" i="10"/>
  <c r="J276" i="10"/>
  <c r="BE276" i="10"/>
  <c r="BI274" i="10"/>
  <c r="BH274" i="10"/>
  <c r="BG274" i="10"/>
  <c r="BF274" i="10"/>
  <c r="T274" i="10"/>
  <c r="R274" i="10"/>
  <c r="P274" i="10"/>
  <c r="BK274" i="10"/>
  <c r="J274" i="10"/>
  <c r="BE274" i="10" s="1"/>
  <c r="BI272" i="10"/>
  <c r="BH272" i="10"/>
  <c r="BG272" i="10"/>
  <c r="BF272" i="10"/>
  <c r="T272" i="10"/>
  <c r="R272" i="10"/>
  <c r="P272" i="10"/>
  <c r="BK272" i="10"/>
  <c r="J272" i="10"/>
  <c r="BE272" i="10"/>
  <c r="BI270" i="10"/>
  <c r="BH270" i="10"/>
  <c r="BG270" i="10"/>
  <c r="BF270" i="10"/>
  <c r="T270" i="10"/>
  <c r="R270" i="10"/>
  <c r="P270" i="10"/>
  <c r="BK270" i="10"/>
  <c r="J270" i="10"/>
  <c r="BE270" i="10" s="1"/>
  <c r="BI268" i="10"/>
  <c r="BH268" i="10"/>
  <c r="BG268" i="10"/>
  <c r="BF268" i="10"/>
  <c r="T268" i="10"/>
  <c r="R268" i="10"/>
  <c r="P268" i="10"/>
  <c r="BK268" i="10"/>
  <c r="J268" i="10"/>
  <c r="BE268" i="10"/>
  <c r="BI266" i="10"/>
  <c r="BH266" i="10"/>
  <c r="BG266" i="10"/>
  <c r="BF266" i="10"/>
  <c r="T266" i="10"/>
  <c r="R266" i="10"/>
  <c r="P266" i="10"/>
  <c r="BK266" i="10"/>
  <c r="J266" i="10"/>
  <c r="BE266" i="10" s="1"/>
  <c r="BI264" i="10"/>
  <c r="BH264" i="10"/>
  <c r="BG264" i="10"/>
  <c r="BF264" i="10"/>
  <c r="T264" i="10"/>
  <c r="R264" i="10"/>
  <c r="P264" i="10"/>
  <c r="BK264" i="10"/>
  <c r="J264" i="10"/>
  <c r="BE264" i="10"/>
  <c r="BI262" i="10"/>
  <c r="BH262" i="10"/>
  <c r="BG262" i="10"/>
  <c r="BF262" i="10"/>
  <c r="T262" i="10"/>
  <c r="R262" i="10"/>
  <c r="P262" i="10"/>
  <c r="BK262" i="10"/>
  <c r="J262" i="10"/>
  <c r="BE262" i="10" s="1"/>
  <c r="BI260" i="10"/>
  <c r="BH260" i="10"/>
  <c r="BG260" i="10"/>
  <c r="BF260" i="10"/>
  <c r="T260" i="10"/>
  <c r="R260" i="10"/>
  <c r="P260" i="10"/>
  <c r="BK260" i="10"/>
  <c r="J260" i="10"/>
  <c r="BE260" i="10"/>
  <c r="BI258" i="10"/>
  <c r="BH258" i="10"/>
  <c r="BG258" i="10"/>
  <c r="BF258" i="10"/>
  <c r="T258" i="10"/>
  <c r="R258" i="10"/>
  <c r="P258" i="10"/>
  <c r="BK258" i="10"/>
  <c r="J258" i="10"/>
  <c r="BE258" i="10" s="1"/>
  <c r="BI256" i="10"/>
  <c r="BH256" i="10"/>
  <c r="BG256" i="10"/>
  <c r="BF256" i="10"/>
  <c r="T256" i="10"/>
  <c r="R256" i="10"/>
  <c r="P256" i="10"/>
  <c r="BK256" i="10"/>
  <c r="J256" i="10"/>
  <c r="BE256" i="10"/>
  <c r="BI254" i="10"/>
  <c r="BH254" i="10"/>
  <c r="BG254" i="10"/>
  <c r="BF254" i="10"/>
  <c r="T254" i="10"/>
  <c r="R254" i="10"/>
  <c r="P254" i="10"/>
  <c r="BK254" i="10"/>
  <c r="J254" i="10"/>
  <c r="BE254" i="10" s="1"/>
  <c r="BI252" i="10"/>
  <c r="BH252" i="10"/>
  <c r="BG252" i="10"/>
  <c r="BF252" i="10"/>
  <c r="T252" i="10"/>
  <c r="R252" i="10"/>
  <c r="P252" i="10"/>
  <c r="BK252" i="10"/>
  <c r="J252" i="10"/>
  <c r="BE252" i="10"/>
  <c r="BI250" i="10"/>
  <c r="BH250" i="10"/>
  <c r="BG250" i="10"/>
  <c r="BF250" i="10"/>
  <c r="T250" i="10"/>
  <c r="R250" i="10"/>
  <c r="P250" i="10"/>
  <c r="BK250" i="10"/>
  <c r="J250" i="10"/>
  <c r="BE250" i="10" s="1"/>
  <c r="BI248" i="10"/>
  <c r="BH248" i="10"/>
  <c r="BG248" i="10"/>
  <c r="BF248" i="10"/>
  <c r="T248" i="10"/>
  <c r="R248" i="10"/>
  <c r="P248" i="10"/>
  <c r="BK248" i="10"/>
  <c r="J248" i="10"/>
  <c r="BE248" i="10"/>
  <c r="BI246" i="10"/>
  <c r="BH246" i="10"/>
  <c r="BG246" i="10"/>
  <c r="BF246" i="10"/>
  <c r="T246" i="10"/>
  <c r="R246" i="10"/>
  <c r="P246" i="10"/>
  <c r="BK246" i="10"/>
  <c r="J246" i="10"/>
  <c r="BE246" i="10" s="1"/>
  <c r="BI244" i="10"/>
  <c r="BH244" i="10"/>
  <c r="BG244" i="10"/>
  <c r="BF244" i="10"/>
  <c r="T244" i="10"/>
  <c r="R244" i="10"/>
  <c r="P244" i="10"/>
  <c r="BK244" i="10"/>
  <c r="J244" i="10"/>
  <c r="BE244" i="10"/>
  <c r="BI242" i="10"/>
  <c r="BH242" i="10"/>
  <c r="BG242" i="10"/>
  <c r="BF242" i="10"/>
  <c r="T242" i="10"/>
  <c r="R242" i="10"/>
  <c r="P242" i="10"/>
  <c r="BK242" i="10"/>
  <c r="J242" i="10"/>
  <c r="BE242" i="10" s="1"/>
  <c r="BI240" i="10"/>
  <c r="BH240" i="10"/>
  <c r="BG240" i="10"/>
  <c r="BF240" i="10"/>
  <c r="T240" i="10"/>
  <c r="R240" i="10"/>
  <c r="P240" i="10"/>
  <c r="BK240" i="10"/>
  <c r="J240" i="10"/>
  <c r="BE240" i="10"/>
  <c r="BI238" i="10"/>
  <c r="BH238" i="10"/>
  <c r="BG238" i="10"/>
  <c r="BF238" i="10"/>
  <c r="T238" i="10"/>
  <c r="R238" i="10"/>
  <c r="P238" i="10"/>
  <c r="BK238" i="10"/>
  <c r="J238" i="10"/>
  <c r="BE238" i="10" s="1"/>
  <c r="BI236" i="10"/>
  <c r="BH236" i="10"/>
  <c r="BG236" i="10"/>
  <c r="BF236" i="10"/>
  <c r="T236" i="10"/>
  <c r="R236" i="10"/>
  <c r="P236" i="10"/>
  <c r="BK236" i="10"/>
  <c r="J236" i="10"/>
  <c r="BE236" i="10"/>
  <c r="BI234" i="10"/>
  <c r="BH234" i="10"/>
  <c r="BG234" i="10"/>
  <c r="BF234" i="10"/>
  <c r="T234" i="10"/>
  <c r="R234" i="10"/>
  <c r="P234" i="10"/>
  <c r="BK234" i="10"/>
  <c r="J234" i="10"/>
  <c r="BE234" i="10" s="1"/>
  <c r="BI232" i="10"/>
  <c r="BH232" i="10"/>
  <c r="BG232" i="10"/>
  <c r="BF232" i="10"/>
  <c r="T232" i="10"/>
  <c r="R232" i="10"/>
  <c r="P232" i="10"/>
  <c r="BK232" i="10"/>
  <c r="J232" i="10"/>
  <c r="BE232" i="10"/>
  <c r="BI230" i="10"/>
  <c r="BH230" i="10"/>
  <c r="BG230" i="10"/>
  <c r="BF230" i="10"/>
  <c r="T230" i="10"/>
  <c r="R230" i="10"/>
  <c r="P230" i="10"/>
  <c r="BK230" i="10"/>
  <c r="J230" i="10"/>
  <c r="BE230" i="10" s="1"/>
  <c r="BI228" i="10"/>
  <c r="BH228" i="10"/>
  <c r="BG228" i="10"/>
  <c r="BF228" i="10"/>
  <c r="T228" i="10"/>
  <c r="R228" i="10"/>
  <c r="P228" i="10"/>
  <c r="BK228" i="10"/>
  <c r="J228" i="10"/>
  <c r="BE228" i="10"/>
  <c r="BI226" i="10"/>
  <c r="BH226" i="10"/>
  <c r="BG226" i="10"/>
  <c r="BF226" i="10"/>
  <c r="T226" i="10"/>
  <c r="R226" i="10"/>
  <c r="P226" i="10"/>
  <c r="BK226" i="10"/>
  <c r="J226" i="10"/>
  <c r="BE226" i="10" s="1"/>
  <c r="BI224" i="10"/>
  <c r="BH224" i="10"/>
  <c r="BG224" i="10"/>
  <c r="BF224" i="10"/>
  <c r="T224" i="10"/>
  <c r="R224" i="10"/>
  <c r="P224" i="10"/>
  <c r="BK224" i="10"/>
  <c r="J224" i="10"/>
  <c r="BE224" i="10"/>
  <c r="BI222" i="10"/>
  <c r="BH222" i="10"/>
  <c r="BG222" i="10"/>
  <c r="BF222" i="10"/>
  <c r="T222" i="10"/>
  <c r="R222" i="10"/>
  <c r="P222" i="10"/>
  <c r="BK222" i="10"/>
  <c r="J222" i="10"/>
  <c r="BE222" i="10" s="1"/>
  <c r="BI220" i="10"/>
  <c r="BH220" i="10"/>
  <c r="BG220" i="10"/>
  <c r="BF220" i="10"/>
  <c r="T220" i="10"/>
  <c r="R220" i="10"/>
  <c r="P220" i="10"/>
  <c r="BK220" i="10"/>
  <c r="J220" i="10"/>
  <c r="BE220" i="10"/>
  <c r="BI218" i="10"/>
  <c r="BH218" i="10"/>
  <c r="BG218" i="10"/>
  <c r="BF218" i="10"/>
  <c r="T218" i="10"/>
  <c r="R218" i="10"/>
  <c r="P218" i="10"/>
  <c r="BK218" i="10"/>
  <c r="J218" i="10"/>
  <c r="BE218" i="10" s="1"/>
  <c r="BI216" i="10"/>
  <c r="BH216" i="10"/>
  <c r="BG216" i="10"/>
  <c r="BF216" i="10"/>
  <c r="T216" i="10"/>
  <c r="R216" i="10"/>
  <c r="P216" i="10"/>
  <c r="BK216" i="10"/>
  <c r="J216" i="10"/>
  <c r="BE216" i="10"/>
  <c r="BI214" i="10"/>
  <c r="BH214" i="10"/>
  <c r="BG214" i="10"/>
  <c r="BF214" i="10"/>
  <c r="T214" i="10"/>
  <c r="R214" i="10"/>
  <c r="P214" i="10"/>
  <c r="BK214" i="10"/>
  <c r="J214" i="10"/>
  <c r="BE214" i="10" s="1"/>
  <c r="BI212" i="10"/>
  <c r="BH212" i="10"/>
  <c r="BG212" i="10"/>
  <c r="BF212" i="10"/>
  <c r="T212" i="10"/>
  <c r="R212" i="10"/>
  <c r="P212" i="10"/>
  <c r="BK212" i="10"/>
  <c r="J212" i="10"/>
  <c r="BE212" i="10"/>
  <c r="BI210" i="10"/>
  <c r="BH210" i="10"/>
  <c r="BG210" i="10"/>
  <c r="BF210" i="10"/>
  <c r="T210" i="10"/>
  <c r="R210" i="10"/>
  <c r="P210" i="10"/>
  <c r="BK210" i="10"/>
  <c r="J210" i="10"/>
  <c r="BE210" i="10" s="1"/>
  <c r="BI208" i="10"/>
  <c r="BH208" i="10"/>
  <c r="BG208" i="10"/>
  <c r="BF208" i="10"/>
  <c r="T208" i="10"/>
  <c r="R208" i="10"/>
  <c r="P208" i="10"/>
  <c r="BK208" i="10"/>
  <c r="J208" i="10"/>
  <c r="BE208" i="10"/>
  <c r="BI206" i="10"/>
  <c r="BH206" i="10"/>
  <c r="BG206" i="10"/>
  <c r="BF206" i="10"/>
  <c r="T206" i="10"/>
  <c r="R206" i="10"/>
  <c r="P206" i="10"/>
  <c r="BK206" i="10"/>
  <c r="J206" i="10"/>
  <c r="BE206" i="10" s="1"/>
  <c r="BI205" i="10"/>
  <c r="BH205" i="10"/>
  <c r="BG205" i="10"/>
  <c r="BF205" i="10"/>
  <c r="T205" i="10"/>
  <c r="R205" i="10"/>
  <c r="P205" i="10"/>
  <c r="BK205" i="10"/>
  <c r="J205" i="10"/>
  <c r="BE205" i="10"/>
  <c r="BI204" i="10"/>
  <c r="BH204" i="10"/>
  <c r="BG204" i="10"/>
  <c r="BF204" i="10"/>
  <c r="T204" i="10"/>
  <c r="R204" i="10"/>
  <c r="P204" i="10"/>
  <c r="BK204" i="10"/>
  <c r="J204" i="10"/>
  <c r="BE204" i="10" s="1"/>
  <c r="BI203" i="10"/>
  <c r="BH203" i="10"/>
  <c r="BG203" i="10"/>
  <c r="BF203" i="10"/>
  <c r="T203" i="10"/>
  <c r="R203" i="10"/>
  <c r="P203" i="10"/>
  <c r="BK203" i="10"/>
  <c r="J203" i="10"/>
  <c r="BE203" i="10"/>
  <c r="BI201" i="10"/>
  <c r="BH201" i="10"/>
  <c r="BG201" i="10"/>
  <c r="BF201" i="10"/>
  <c r="T201" i="10"/>
  <c r="R201" i="10"/>
  <c r="P201" i="10"/>
  <c r="BK201" i="10"/>
  <c r="J201" i="10"/>
  <c r="BE201" i="10" s="1"/>
  <c r="BI199" i="10"/>
  <c r="BH199" i="10"/>
  <c r="BG199" i="10"/>
  <c r="BF199" i="10"/>
  <c r="T199" i="10"/>
  <c r="R199" i="10"/>
  <c r="P199" i="10"/>
  <c r="P194" i="10" s="1"/>
  <c r="BK199" i="10"/>
  <c r="J199" i="10"/>
  <c r="BE199" i="10"/>
  <c r="BI197" i="10"/>
  <c r="BH197" i="10"/>
  <c r="BG197" i="10"/>
  <c r="BF197" i="10"/>
  <c r="T197" i="10"/>
  <c r="T194" i="10" s="1"/>
  <c r="R197" i="10"/>
  <c r="P197" i="10"/>
  <c r="BK197" i="10"/>
  <c r="J197" i="10"/>
  <c r="BE197" i="10" s="1"/>
  <c r="BI195" i="10"/>
  <c r="BH195" i="10"/>
  <c r="BG195" i="10"/>
  <c r="BF195" i="10"/>
  <c r="T195" i="10"/>
  <c r="R195" i="10"/>
  <c r="P195" i="10"/>
  <c r="BK195" i="10"/>
  <c r="BK194" i="10" s="1"/>
  <c r="J194" i="10" s="1"/>
  <c r="J101" i="10" s="1"/>
  <c r="J195" i="10"/>
  <c r="BE195" i="10"/>
  <c r="BI192" i="10"/>
  <c r="BH192" i="10"/>
  <c r="BG192" i="10"/>
  <c r="BF192" i="10"/>
  <c r="T192" i="10"/>
  <c r="R192" i="10"/>
  <c r="P192" i="10"/>
  <c r="BK192" i="10"/>
  <c r="J192" i="10"/>
  <c r="BE192" i="10"/>
  <c r="BI190" i="10"/>
  <c r="BH190" i="10"/>
  <c r="BG190" i="10"/>
  <c r="BF190" i="10"/>
  <c r="T190" i="10"/>
  <c r="R190" i="10"/>
  <c r="P190" i="10"/>
  <c r="BK190" i="10"/>
  <c r="J190" i="10"/>
  <c r="BE190" i="10" s="1"/>
  <c r="BI188" i="10"/>
  <c r="BH188" i="10"/>
  <c r="BG188" i="10"/>
  <c r="BF188" i="10"/>
  <c r="T188" i="10"/>
  <c r="R188" i="10"/>
  <c r="P188" i="10"/>
  <c r="BK188" i="10"/>
  <c r="J188" i="10"/>
  <c r="BE188" i="10"/>
  <c r="BI186" i="10"/>
  <c r="BH186" i="10"/>
  <c r="BG186" i="10"/>
  <c r="BF186" i="10"/>
  <c r="T186" i="10"/>
  <c r="R186" i="10"/>
  <c r="P186" i="10"/>
  <c r="BK186" i="10"/>
  <c r="J186" i="10"/>
  <c r="BE186" i="10" s="1"/>
  <c r="BI184" i="10"/>
  <c r="BH184" i="10"/>
  <c r="BG184" i="10"/>
  <c r="BF184" i="10"/>
  <c r="T184" i="10"/>
  <c r="R184" i="10"/>
  <c r="P184" i="10"/>
  <c r="BK184" i="10"/>
  <c r="J184" i="10"/>
  <c r="BE184" i="10"/>
  <c r="BI182" i="10"/>
  <c r="BH182" i="10"/>
  <c r="BG182" i="10"/>
  <c r="BF182" i="10"/>
  <c r="T182" i="10"/>
  <c r="R182" i="10"/>
  <c r="P182" i="10"/>
  <c r="BK182" i="10"/>
  <c r="J182" i="10"/>
  <c r="BE182" i="10" s="1"/>
  <c r="BI180" i="10"/>
  <c r="BH180" i="10"/>
  <c r="BG180" i="10"/>
  <c r="BF180" i="10"/>
  <c r="T180" i="10"/>
  <c r="R180" i="10"/>
  <c r="P180" i="10"/>
  <c r="BK180" i="10"/>
  <c r="J180" i="10"/>
  <c r="BE180" i="10"/>
  <c r="BI178" i="10"/>
  <c r="BH178" i="10"/>
  <c r="BG178" i="10"/>
  <c r="BF178" i="10"/>
  <c r="T178" i="10"/>
  <c r="R178" i="10"/>
  <c r="P178" i="10"/>
  <c r="BK178" i="10"/>
  <c r="J178" i="10"/>
  <c r="BE178" i="10" s="1"/>
  <c r="BI176" i="10"/>
  <c r="BH176" i="10"/>
  <c r="BG176" i="10"/>
  <c r="BF176" i="10"/>
  <c r="T176" i="10"/>
  <c r="R176" i="10"/>
  <c r="P176" i="10"/>
  <c r="BK176" i="10"/>
  <c r="J176" i="10"/>
  <c r="BE176" i="10"/>
  <c r="BI174" i="10"/>
  <c r="BH174" i="10"/>
  <c r="BG174" i="10"/>
  <c r="BF174" i="10"/>
  <c r="T174" i="10"/>
  <c r="R174" i="10"/>
  <c r="P174" i="10"/>
  <c r="BK174" i="10"/>
  <c r="J174" i="10"/>
  <c r="BE174" i="10" s="1"/>
  <c r="BI172" i="10"/>
  <c r="BH172" i="10"/>
  <c r="BG172" i="10"/>
  <c r="BF172" i="10"/>
  <c r="T172" i="10"/>
  <c r="R172" i="10"/>
  <c r="P172" i="10"/>
  <c r="BK172" i="10"/>
  <c r="J172" i="10"/>
  <c r="BE172" i="10"/>
  <c r="BI170" i="10"/>
  <c r="BH170" i="10"/>
  <c r="BG170" i="10"/>
  <c r="BF170" i="10"/>
  <c r="T170" i="10"/>
  <c r="R170" i="10"/>
  <c r="P170" i="10"/>
  <c r="BK170" i="10"/>
  <c r="J170" i="10"/>
  <c r="BE170" i="10" s="1"/>
  <c r="BI168" i="10"/>
  <c r="BH168" i="10"/>
  <c r="BG168" i="10"/>
  <c r="BF168" i="10"/>
  <c r="T168" i="10"/>
  <c r="R168" i="10"/>
  <c r="P168" i="10"/>
  <c r="BK168" i="10"/>
  <c r="J168" i="10"/>
  <c r="BE168" i="10"/>
  <c r="BI166" i="10"/>
  <c r="BH166" i="10"/>
  <c r="BG166" i="10"/>
  <c r="BF166" i="10"/>
  <c r="T166" i="10"/>
  <c r="R166" i="10"/>
  <c r="P166" i="10"/>
  <c r="BK166" i="10"/>
  <c r="J166" i="10"/>
  <c r="BE166" i="10" s="1"/>
  <c r="BI164" i="10"/>
  <c r="BH164" i="10"/>
  <c r="BG164" i="10"/>
  <c r="BF164" i="10"/>
  <c r="T164" i="10"/>
  <c r="R164" i="10"/>
  <c r="P164" i="10"/>
  <c r="BK164" i="10"/>
  <c r="J164" i="10"/>
  <c r="BE164" i="10"/>
  <c r="BI162" i="10"/>
  <c r="BH162" i="10"/>
  <c r="BG162" i="10"/>
  <c r="BF162" i="10"/>
  <c r="T162" i="10"/>
  <c r="R162" i="10"/>
  <c r="P162" i="10"/>
  <c r="BK162" i="10"/>
  <c r="J162" i="10"/>
  <c r="BE162" i="10" s="1"/>
  <c r="BI160" i="10"/>
  <c r="BH160" i="10"/>
  <c r="BG160" i="10"/>
  <c r="BF160" i="10"/>
  <c r="T160" i="10"/>
  <c r="R160" i="10"/>
  <c r="P160" i="10"/>
  <c r="BK160" i="10"/>
  <c r="J160" i="10"/>
  <c r="BE160" i="10"/>
  <c r="BI158" i="10"/>
  <c r="BH158" i="10"/>
  <c r="BG158" i="10"/>
  <c r="BF158" i="10"/>
  <c r="T158" i="10"/>
  <c r="R158" i="10"/>
  <c r="P158" i="10"/>
  <c r="BK158" i="10"/>
  <c r="J158" i="10"/>
  <c r="BE158" i="10" s="1"/>
  <c r="BI156" i="10"/>
  <c r="BH156" i="10"/>
  <c r="BG156" i="10"/>
  <c r="BF156" i="10"/>
  <c r="T156" i="10"/>
  <c r="R156" i="10"/>
  <c r="P156" i="10"/>
  <c r="BK156" i="10"/>
  <c r="J156" i="10"/>
  <c r="BE156" i="10"/>
  <c r="BI154" i="10"/>
  <c r="BH154" i="10"/>
  <c r="BG154" i="10"/>
  <c r="BF154" i="10"/>
  <c r="T154" i="10"/>
  <c r="R154" i="10"/>
  <c r="P154" i="10"/>
  <c r="BK154" i="10"/>
  <c r="J154" i="10"/>
  <c r="BE154" i="10" s="1"/>
  <c r="BI152" i="10"/>
  <c r="BH152" i="10"/>
  <c r="BG152" i="10"/>
  <c r="BF152" i="10"/>
  <c r="T152" i="10"/>
  <c r="R152" i="10"/>
  <c r="P152" i="10"/>
  <c r="BK152" i="10"/>
  <c r="J152" i="10"/>
  <c r="BE152" i="10"/>
  <c r="BI150" i="10"/>
  <c r="BH150" i="10"/>
  <c r="BG150" i="10"/>
  <c r="BF150" i="10"/>
  <c r="T150" i="10"/>
  <c r="R150" i="10"/>
  <c r="P150" i="10"/>
  <c r="BK150" i="10"/>
  <c r="J150" i="10"/>
  <c r="BE150" i="10" s="1"/>
  <c r="BI146" i="10"/>
  <c r="BH146" i="10"/>
  <c r="BG146" i="10"/>
  <c r="BF146" i="10"/>
  <c r="T146" i="10"/>
  <c r="R146" i="10"/>
  <c r="P146" i="10"/>
  <c r="BK146" i="10"/>
  <c r="J146" i="10"/>
  <c r="BE146" i="10"/>
  <c r="BI144" i="10"/>
  <c r="BH144" i="10"/>
  <c r="BG144" i="10"/>
  <c r="BF144" i="10"/>
  <c r="T144" i="10"/>
  <c r="R144" i="10"/>
  <c r="P144" i="10"/>
  <c r="BK144" i="10"/>
  <c r="J144" i="10"/>
  <c r="BE144" i="10" s="1"/>
  <c r="BI142" i="10"/>
  <c r="BH142" i="10"/>
  <c r="BG142" i="10"/>
  <c r="BF142" i="10"/>
  <c r="T142" i="10"/>
  <c r="R142" i="10"/>
  <c r="P142" i="10"/>
  <c r="BK142" i="10"/>
  <c r="J142" i="10"/>
  <c r="BE142" i="10"/>
  <c r="BI140" i="10"/>
  <c r="BH140" i="10"/>
  <c r="BG140" i="10"/>
  <c r="BF140" i="10"/>
  <c r="T140" i="10"/>
  <c r="R140" i="10"/>
  <c r="P140" i="10"/>
  <c r="BK140" i="10"/>
  <c r="J140" i="10"/>
  <c r="BE140" i="10" s="1"/>
  <c r="BI138" i="10"/>
  <c r="BH138" i="10"/>
  <c r="BG138" i="10"/>
  <c r="BF138" i="10"/>
  <c r="T138" i="10"/>
  <c r="R138" i="10"/>
  <c r="P138" i="10"/>
  <c r="BK138" i="10"/>
  <c r="J138" i="10"/>
  <c r="BE138" i="10"/>
  <c r="BI136" i="10"/>
  <c r="BH136" i="10"/>
  <c r="BG136" i="10"/>
  <c r="BF136" i="10"/>
  <c r="T136" i="10"/>
  <c r="R136" i="10"/>
  <c r="P136" i="10"/>
  <c r="BK136" i="10"/>
  <c r="J136" i="10"/>
  <c r="BE136" i="10" s="1"/>
  <c r="BI134" i="10"/>
  <c r="BH134" i="10"/>
  <c r="BG134" i="10"/>
  <c r="BF134" i="10"/>
  <c r="T134" i="10"/>
  <c r="R134" i="10"/>
  <c r="P134" i="10"/>
  <c r="BK134" i="10"/>
  <c r="J134" i="10"/>
  <c r="BE134" i="10"/>
  <c r="BI132" i="10"/>
  <c r="BH132" i="10"/>
  <c r="BG132" i="10"/>
  <c r="BF132" i="10"/>
  <c r="T132" i="10"/>
  <c r="R132" i="10"/>
  <c r="P132" i="10"/>
  <c r="BK132" i="10"/>
  <c r="J132" i="10"/>
  <c r="BE132" i="10" s="1"/>
  <c r="BI130" i="10"/>
  <c r="BH130" i="10"/>
  <c r="BG130" i="10"/>
  <c r="BF130" i="10"/>
  <c r="T130" i="10"/>
  <c r="R130" i="10"/>
  <c r="P130" i="10"/>
  <c r="BK130" i="10"/>
  <c r="J130" i="10"/>
  <c r="BE130" i="10"/>
  <c r="BI128" i="10"/>
  <c r="BH128" i="10"/>
  <c r="BG128" i="10"/>
  <c r="BF128" i="10"/>
  <c r="T128" i="10"/>
  <c r="R128" i="10"/>
  <c r="P128" i="10"/>
  <c r="BK128" i="10"/>
  <c r="J128" i="10"/>
  <c r="BE128" i="10" s="1"/>
  <c r="BI126" i="10"/>
  <c r="BH126" i="10"/>
  <c r="BG126" i="10"/>
  <c r="BF126" i="10"/>
  <c r="J36" i="10"/>
  <c r="AW106" i="1" s="1"/>
  <c r="T126" i="10"/>
  <c r="R126" i="10"/>
  <c r="R125" i="10" s="1"/>
  <c r="P126" i="10"/>
  <c r="BK126" i="10"/>
  <c r="BK125" i="10" s="1"/>
  <c r="J125" i="10" s="1"/>
  <c r="J100" i="10" s="1"/>
  <c r="J126" i="10"/>
  <c r="BE126" i="10"/>
  <c r="J119" i="10"/>
  <c r="F119" i="10"/>
  <c r="F117" i="10"/>
  <c r="E115" i="10"/>
  <c r="J93" i="10"/>
  <c r="F93" i="10"/>
  <c r="F91" i="10"/>
  <c r="E89" i="10"/>
  <c r="J26" i="10"/>
  <c r="E26" i="10"/>
  <c r="J120" i="10" s="1"/>
  <c r="J94" i="10"/>
  <c r="J25" i="10"/>
  <c r="J20" i="10"/>
  <c r="E20" i="10"/>
  <c r="F120" i="10"/>
  <c r="F94" i="10"/>
  <c r="J19" i="10"/>
  <c r="J14" i="10"/>
  <c r="J117" i="10"/>
  <c r="J91" i="10"/>
  <c r="E7" i="10"/>
  <c r="E111" i="10" s="1"/>
  <c r="E85" i="10"/>
  <c r="J39" i="9"/>
  <c r="J38" i="9"/>
  <c r="AY105" i="1" s="1"/>
  <c r="J37" i="9"/>
  <c r="AX105" i="1" s="1"/>
  <c r="BI168" i="9"/>
  <c r="BH168" i="9"/>
  <c r="BG168" i="9"/>
  <c r="BF168" i="9"/>
  <c r="T168" i="9"/>
  <c r="R168" i="9"/>
  <c r="P168" i="9"/>
  <c r="BK168" i="9"/>
  <c r="J168" i="9"/>
  <c r="BE168" i="9" s="1"/>
  <c r="BI167" i="9"/>
  <c r="BH167" i="9"/>
  <c r="BG167" i="9"/>
  <c r="BF167" i="9"/>
  <c r="T167" i="9"/>
  <c r="R167" i="9"/>
  <c r="P167" i="9"/>
  <c r="BK167" i="9"/>
  <c r="J167" i="9"/>
  <c r="BE167" i="9"/>
  <c r="BI166" i="9"/>
  <c r="BH166" i="9"/>
  <c r="BG166" i="9"/>
  <c r="BF166" i="9"/>
  <c r="T166" i="9"/>
  <c r="R166" i="9"/>
  <c r="P166" i="9"/>
  <c r="BK166" i="9"/>
  <c r="J166" i="9"/>
  <c r="BE166" i="9" s="1"/>
  <c r="BI165" i="9"/>
  <c r="BH165" i="9"/>
  <c r="BG165" i="9"/>
  <c r="BF165" i="9"/>
  <c r="T165" i="9"/>
  <c r="R165" i="9"/>
  <c r="P165" i="9"/>
  <c r="BK165" i="9"/>
  <c r="J165" i="9"/>
  <c r="BE165" i="9" s="1"/>
  <c r="BI164" i="9"/>
  <c r="BH164" i="9"/>
  <c r="BG164" i="9"/>
  <c r="BF164" i="9"/>
  <c r="T164" i="9"/>
  <c r="R164" i="9"/>
  <c r="P164" i="9"/>
  <c r="BK164" i="9"/>
  <c r="J164" i="9"/>
  <c r="BE164" i="9" s="1"/>
  <c r="BI163" i="9"/>
  <c r="BH163" i="9"/>
  <c r="BG163" i="9"/>
  <c r="BF163" i="9"/>
  <c r="T163" i="9"/>
  <c r="R163" i="9"/>
  <c r="P163" i="9"/>
  <c r="BK163" i="9"/>
  <c r="J163" i="9"/>
  <c r="BE163" i="9" s="1"/>
  <c r="BI162" i="9"/>
  <c r="BH162" i="9"/>
  <c r="BG162" i="9"/>
  <c r="BF162" i="9"/>
  <c r="T162" i="9"/>
  <c r="R162" i="9"/>
  <c r="P162" i="9"/>
  <c r="BK162" i="9"/>
  <c r="J162" i="9"/>
  <c r="BE162" i="9" s="1"/>
  <c r="BI161" i="9"/>
  <c r="BH161" i="9"/>
  <c r="BG161" i="9"/>
  <c r="BF161" i="9"/>
  <c r="T161" i="9"/>
  <c r="R161" i="9"/>
  <c r="P161" i="9"/>
  <c r="BK161" i="9"/>
  <c r="J161" i="9"/>
  <c r="BE161" i="9"/>
  <c r="BI160" i="9"/>
  <c r="BH160" i="9"/>
  <c r="BG160" i="9"/>
  <c r="BF160" i="9"/>
  <c r="T160" i="9"/>
  <c r="R160" i="9"/>
  <c r="P160" i="9"/>
  <c r="BK160" i="9"/>
  <c r="J160" i="9"/>
  <c r="BE160" i="9" s="1"/>
  <c r="BI159" i="9"/>
  <c r="BH159" i="9"/>
  <c r="BG159" i="9"/>
  <c r="BF159" i="9"/>
  <c r="T159" i="9"/>
  <c r="R159" i="9"/>
  <c r="P159" i="9"/>
  <c r="BK159" i="9"/>
  <c r="J159" i="9"/>
  <c r="BE159" i="9"/>
  <c r="BI158" i="9"/>
  <c r="BH158" i="9"/>
  <c r="BG158" i="9"/>
  <c r="BF158" i="9"/>
  <c r="T158" i="9"/>
  <c r="R158" i="9"/>
  <c r="P158" i="9"/>
  <c r="BK158" i="9"/>
  <c r="J158" i="9"/>
  <c r="BE158" i="9" s="1"/>
  <c r="BI157" i="9"/>
  <c r="BH157" i="9"/>
  <c r="BG157" i="9"/>
  <c r="BF157" i="9"/>
  <c r="T157" i="9"/>
  <c r="R157" i="9"/>
  <c r="P157" i="9"/>
  <c r="BK157" i="9"/>
  <c r="J157" i="9"/>
  <c r="BE157" i="9" s="1"/>
  <c r="BI156" i="9"/>
  <c r="BH156" i="9"/>
  <c r="BG156" i="9"/>
  <c r="BF156" i="9"/>
  <c r="T156" i="9"/>
  <c r="R156" i="9"/>
  <c r="P156" i="9"/>
  <c r="BK156" i="9"/>
  <c r="J156" i="9"/>
  <c r="BE156" i="9" s="1"/>
  <c r="BI155" i="9"/>
  <c r="BH155" i="9"/>
  <c r="BG155" i="9"/>
  <c r="BF155" i="9"/>
  <c r="T155" i="9"/>
  <c r="R155" i="9"/>
  <c r="P155" i="9"/>
  <c r="BK155" i="9"/>
  <c r="J155" i="9"/>
  <c r="BE155" i="9" s="1"/>
  <c r="BI154" i="9"/>
  <c r="BH154" i="9"/>
  <c r="BG154" i="9"/>
  <c r="BF154" i="9"/>
  <c r="T154" i="9"/>
  <c r="R154" i="9"/>
  <c r="P154" i="9"/>
  <c r="BK154" i="9"/>
  <c r="J154" i="9"/>
  <c r="BE154" i="9" s="1"/>
  <c r="BI153" i="9"/>
  <c r="BH153" i="9"/>
  <c r="BG153" i="9"/>
  <c r="BF153" i="9"/>
  <c r="T153" i="9"/>
  <c r="R153" i="9"/>
  <c r="P153" i="9"/>
  <c r="BK153" i="9"/>
  <c r="J153" i="9"/>
  <c r="BE153" i="9" s="1"/>
  <c r="BI152" i="9"/>
  <c r="BH152" i="9"/>
  <c r="BG152" i="9"/>
  <c r="BF152" i="9"/>
  <c r="T152" i="9"/>
  <c r="R152" i="9"/>
  <c r="P152" i="9"/>
  <c r="BK152" i="9"/>
  <c r="J152" i="9"/>
  <c r="BE152" i="9" s="1"/>
  <c r="BI151" i="9"/>
  <c r="BH151" i="9"/>
  <c r="BG151" i="9"/>
  <c r="BF151" i="9"/>
  <c r="T151" i="9"/>
  <c r="R151" i="9"/>
  <c r="P151" i="9"/>
  <c r="BK151" i="9"/>
  <c r="J151" i="9"/>
  <c r="BE151" i="9"/>
  <c r="BI150" i="9"/>
  <c r="BH150" i="9"/>
  <c r="BG150" i="9"/>
  <c r="BF150" i="9"/>
  <c r="T150" i="9"/>
  <c r="R150" i="9"/>
  <c r="P150" i="9"/>
  <c r="BK150" i="9"/>
  <c r="J150" i="9"/>
  <c r="BE150" i="9" s="1"/>
  <c r="BI149" i="9"/>
  <c r="BH149" i="9"/>
  <c r="BG149" i="9"/>
  <c r="BF149" i="9"/>
  <c r="T149" i="9"/>
  <c r="R149" i="9"/>
  <c r="P149" i="9"/>
  <c r="BK149" i="9"/>
  <c r="J149" i="9"/>
  <c r="BE149" i="9" s="1"/>
  <c r="BI148" i="9"/>
  <c r="BH148" i="9"/>
  <c r="BG148" i="9"/>
  <c r="BF148" i="9"/>
  <c r="T148" i="9"/>
  <c r="R148" i="9"/>
  <c r="P148" i="9"/>
  <c r="BK148" i="9"/>
  <c r="J148" i="9"/>
  <c r="BE148" i="9" s="1"/>
  <c r="BI147" i="9"/>
  <c r="BH147" i="9"/>
  <c r="BG147" i="9"/>
  <c r="BF147" i="9"/>
  <c r="T147" i="9"/>
  <c r="R147" i="9"/>
  <c r="P147" i="9"/>
  <c r="BK147" i="9"/>
  <c r="J147" i="9"/>
  <c r="BE147" i="9" s="1"/>
  <c r="BI146" i="9"/>
  <c r="BH146" i="9"/>
  <c r="BG146" i="9"/>
  <c r="BF146" i="9"/>
  <c r="T146" i="9"/>
  <c r="R146" i="9"/>
  <c r="P146" i="9"/>
  <c r="BK146" i="9"/>
  <c r="J146" i="9"/>
  <c r="BE146" i="9" s="1"/>
  <c r="BI145" i="9"/>
  <c r="BH145" i="9"/>
  <c r="BG145" i="9"/>
  <c r="BF145" i="9"/>
  <c r="T145" i="9"/>
  <c r="R145" i="9"/>
  <c r="P145" i="9"/>
  <c r="BK145" i="9"/>
  <c r="J145" i="9"/>
  <c r="BE145" i="9"/>
  <c r="BI144" i="9"/>
  <c r="BH144" i="9"/>
  <c r="BG144" i="9"/>
  <c r="BF144" i="9"/>
  <c r="T144" i="9"/>
  <c r="R144" i="9"/>
  <c r="P144" i="9"/>
  <c r="BK144" i="9"/>
  <c r="J144" i="9"/>
  <c r="BE144" i="9" s="1"/>
  <c r="BI143" i="9"/>
  <c r="BH143" i="9"/>
  <c r="BG143" i="9"/>
  <c r="BF143" i="9"/>
  <c r="T143" i="9"/>
  <c r="R143" i="9"/>
  <c r="P143" i="9"/>
  <c r="BK143" i="9"/>
  <c r="J143" i="9"/>
  <c r="BE143" i="9"/>
  <c r="BI142" i="9"/>
  <c r="BH142" i="9"/>
  <c r="BG142" i="9"/>
  <c r="BF142" i="9"/>
  <c r="T142" i="9"/>
  <c r="R142" i="9"/>
  <c r="P142" i="9"/>
  <c r="BK142" i="9"/>
  <c r="J142" i="9"/>
  <c r="BE142" i="9" s="1"/>
  <c r="BI141" i="9"/>
  <c r="BH141" i="9"/>
  <c r="BG141" i="9"/>
  <c r="BF141" i="9"/>
  <c r="T141" i="9"/>
  <c r="R141" i="9"/>
  <c r="P141" i="9"/>
  <c r="BK141" i="9"/>
  <c r="J141" i="9"/>
  <c r="BE141" i="9" s="1"/>
  <c r="BI140" i="9"/>
  <c r="BH140" i="9"/>
  <c r="BG140" i="9"/>
  <c r="BF140" i="9"/>
  <c r="T140" i="9"/>
  <c r="R140" i="9"/>
  <c r="P140" i="9"/>
  <c r="BK140" i="9"/>
  <c r="J140" i="9"/>
  <c r="BE140" i="9" s="1"/>
  <c r="BI139" i="9"/>
  <c r="BH139" i="9"/>
  <c r="BG139" i="9"/>
  <c r="BF139" i="9"/>
  <c r="T139" i="9"/>
  <c r="R139" i="9"/>
  <c r="P139" i="9"/>
  <c r="BK139" i="9"/>
  <c r="J139" i="9"/>
  <c r="BE139" i="9" s="1"/>
  <c r="BI138" i="9"/>
  <c r="BH138" i="9"/>
  <c r="BG138" i="9"/>
  <c r="BF138" i="9"/>
  <c r="T138" i="9"/>
  <c r="R138" i="9"/>
  <c r="P138" i="9"/>
  <c r="BK138" i="9"/>
  <c r="J138" i="9"/>
  <c r="BE138" i="9" s="1"/>
  <c r="BI137" i="9"/>
  <c r="BH137" i="9"/>
  <c r="BG137" i="9"/>
  <c r="BF137" i="9"/>
  <c r="T137" i="9"/>
  <c r="R137" i="9"/>
  <c r="P137" i="9"/>
  <c r="BK137" i="9"/>
  <c r="J137" i="9"/>
  <c r="BE137" i="9" s="1"/>
  <c r="BI136" i="9"/>
  <c r="BH136" i="9"/>
  <c r="BG136" i="9"/>
  <c r="BF136" i="9"/>
  <c r="T136" i="9"/>
  <c r="R136" i="9"/>
  <c r="P136" i="9"/>
  <c r="BK136" i="9"/>
  <c r="J136" i="9"/>
  <c r="BE136" i="9" s="1"/>
  <c r="BI135" i="9"/>
  <c r="BH135" i="9"/>
  <c r="BG135" i="9"/>
  <c r="BF135" i="9"/>
  <c r="T135" i="9"/>
  <c r="R135" i="9"/>
  <c r="P135" i="9"/>
  <c r="BK135" i="9"/>
  <c r="J135" i="9"/>
  <c r="BE135" i="9"/>
  <c r="BI134" i="9"/>
  <c r="BH134" i="9"/>
  <c r="BG134" i="9"/>
  <c r="BF134" i="9"/>
  <c r="T134" i="9"/>
  <c r="R134" i="9"/>
  <c r="P134" i="9"/>
  <c r="BK134" i="9"/>
  <c r="J134" i="9"/>
  <c r="BE134" i="9" s="1"/>
  <c r="BI133" i="9"/>
  <c r="BH133" i="9"/>
  <c r="BG133" i="9"/>
  <c r="BF133" i="9"/>
  <c r="T133" i="9"/>
  <c r="R133" i="9"/>
  <c r="P133" i="9"/>
  <c r="BK133" i="9"/>
  <c r="J133" i="9"/>
  <c r="BE133" i="9" s="1"/>
  <c r="BI132" i="9"/>
  <c r="BH132" i="9"/>
  <c r="BG132" i="9"/>
  <c r="BF132" i="9"/>
  <c r="T132" i="9"/>
  <c r="R132" i="9"/>
  <c r="P132" i="9"/>
  <c r="BK132" i="9"/>
  <c r="J132" i="9"/>
  <c r="BE132" i="9" s="1"/>
  <c r="BI131" i="9"/>
  <c r="BH131" i="9"/>
  <c r="BG131" i="9"/>
  <c r="BF131" i="9"/>
  <c r="T131" i="9"/>
  <c r="R131" i="9"/>
  <c r="P131" i="9"/>
  <c r="BK131" i="9"/>
  <c r="J131" i="9"/>
  <c r="BE131" i="9" s="1"/>
  <c r="BI130" i="9"/>
  <c r="BH130" i="9"/>
  <c r="BG130" i="9"/>
  <c r="BF130" i="9"/>
  <c r="T130" i="9"/>
  <c r="R130" i="9"/>
  <c r="P130" i="9"/>
  <c r="BK130" i="9"/>
  <c r="J130" i="9"/>
  <c r="BE130" i="9" s="1"/>
  <c r="BI129" i="9"/>
  <c r="BH129" i="9"/>
  <c r="BG129" i="9"/>
  <c r="BF129" i="9"/>
  <c r="T129" i="9"/>
  <c r="R129" i="9"/>
  <c r="P129" i="9"/>
  <c r="BK129" i="9"/>
  <c r="J129" i="9"/>
  <c r="BE129" i="9"/>
  <c r="BI128" i="9"/>
  <c r="BH128" i="9"/>
  <c r="BG128" i="9"/>
  <c r="BF128" i="9"/>
  <c r="T128" i="9"/>
  <c r="R128" i="9"/>
  <c r="P128" i="9"/>
  <c r="BK128" i="9"/>
  <c r="J128" i="9"/>
  <c r="BE128" i="9" s="1"/>
  <c r="BI127" i="9"/>
  <c r="BH127" i="9"/>
  <c r="BG127" i="9"/>
  <c r="BF127" i="9"/>
  <c r="T127" i="9"/>
  <c r="R127" i="9"/>
  <c r="P127" i="9"/>
  <c r="BK127" i="9"/>
  <c r="J127" i="9"/>
  <c r="BE127" i="9"/>
  <c r="BI126" i="9"/>
  <c r="BH126" i="9"/>
  <c r="BG126" i="9"/>
  <c r="BF126" i="9"/>
  <c r="T126" i="9"/>
  <c r="R126" i="9"/>
  <c r="P126" i="9"/>
  <c r="BK126" i="9"/>
  <c r="J126" i="9"/>
  <c r="BE126" i="9" s="1"/>
  <c r="BI125" i="9"/>
  <c r="BH125" i="9"/>
  <c r="BG125" i="9"/>
  <c r="BF125" i="9"/>
  <c r="T125" i="9"/>
  <c r="R125" i="9"/>
  <c r="P125" i="9"/>
  <c r="BK125" i="9"/>
  <c r="J125" i="9"/>
  <c r="BE125" i="9" s="1"/>
  <c r="BI124" i="9"/>
  <c r="BH124" i="9"/>
  <c r="BG124" i="9"/>
  <c r="BF124" i="9"/>
  <c r="T124" i="9"/>
  <c r="R124" i="9"/>
  <c r="P124" i="9"/>
  <c r="BK124" i="9"/>
  <c r="J124" i="9"/>
  <c r="BE124" i="9" s="1"/>
  <c r="BI123" i="9"/>
  <c r="BH123" i="9"/>
  <c r="BG123" i="9"/>
  <c r="BF123" i="9"/>
  <c r="T123" i="9"/>
  <c r="R123" i="9"/>
  <c r="P123" i="9"/>
  <c r="BK123" i="9"/>
  <c r="J123" i="9"/>
  <c r="BE123" i="9" s="1"/>
  <c r="BI122" i="9"/>
  <c r="BH122" i="9"/>
  <c r="BG122" i="9"/>
  <c r="BF122" i="9"/>
  <c r="T122" i="9"/>
  <c r="R122" i="9"/>
  <c r="P122" i="9"/>
  <c r="BK122" i="9"/>
  <c r="J122" i="9"/>
  <c r="BE122" i="9" s="1"/>
  <c r="BI121" i="9"/>
  <c r="F39" i="9" s="1"/>
  <c r="BD105" i="1" s="1"/>
  <c r="BH121" i="9"/>
  <c r="BG121" i="9"/>
  <c r="BF121" i="9"/>
  <c r="T121" i="9"/>
  <c r="R121" i="9"/>
  <c r="P121" i="9"/>
  <c r="BK121" i="9"/>
  <c r="J121" i="9"/>
  <c r="BE121" i="9"/>
  <c r="J116" i="9"/>
  <c r="F116" i="9"/>
  <c r="F114" i="9"/>
  <c r="E112" i="9"/>
  <c r="J93" i="9"/>
  <c r="F93" i="9"/>
  <c r="F91" i="9"/>
  <c r="E89" i="9"/>
  <c r="J26" i="9"/>
  <c r="E26" i="9"/>
  <c r="J117" i="9"/>
  <c r="J94" i="9"/>
  <c r="J25" i="9"/>
  <c r="J20" i="9"/>
  <c r="E20" i="9"/>
  <c r="J19" i="9"/>
  <c r="J14" i="9"/>
  <c r="E7" i="9"/>
  <c r="E108" i="9"/>
  <c r="E85" i="9"/>
  <c r="J39" i="8"/>
  <c r="J38" i="8"/>
  <c r="AY104" i="1"/>
  <c r="J37" i="8"/>
  <c r="AX104" i="1" s="1"/>
  <c r="BI299" i="8"/>
  <c r="BH299" i="8"/>
  <c r="BG299" i="8"/>
  <c r="BF299" i="8"/>
  <c r="T299" i="8"/>
  <c r="R299" i="8"/>
  <c r="P299" i="8"/>
  <c r="BK299" i="8"/>
  <c r="J299" i="8"/>
  <c r="BE299" i="8"/>
  <c r="BI298" i="8"/>
  <c r="BH298" i="8"/>
  <c r="BG298" i="8"/>
  <c r="BF298" i="8"/>
  <c r="T298" i="8"/>
  <c r="R298" i="8"/>
  <c r="P298" i="8"/>
  <c r="BK298" i="8"/>
  <c r="J298" i="8"/>
  <c r="BE298" i="8" s="1"/>
  <c r="BI297" i="8"/>
  <c r="BH297" i="8"/>
  <c r="BG297" i="8"/>
  <c r="BF297" i="8"/>
  <c r="T297" i="8"/>
  <c r="R297" i="8"/>
  <c r="P297" i="8"/>
  <c r="BK297" i="8"/>
  <c r="J297" i="8"/>
  <c r="BE297" i="8"/>
  <c r="BI296" i="8"/>
  <c r="BH296" i="8"/>
  <c r="BG296" i="8"/>
  <c r="BF296" i="8"/>
  <c r="T296" i="8"/>
  <c r="R296" i="8"/>
  <c r="P296" i="8"/>
  <c r="BK296" i="8"/>
  <c r="J296" i="8"/>
  <c r="BE296" i="8" s="1"/>
  <c r="BI295" i="8"/>
  <c r="BH295" i="8"/>
  <c r="BG295" i="8"/>
  <c r="BF295" i="8"/>
  <c r="T295" i="8"/>
  <c r="R295" i="8"/>
  <c r="P295" i="8"/>
  <c r="BK295" i="8"/>
  <c r="J295" i="8"/>
  <c r="BE295" i="8"/>
  <c r="BI294" i="8"/>
  <c r="BH294" i="8"/>
  <c r="BG294" i="8"/>
  <c r="BF294" i="8"/>
  <c r="T294" i="8"/>
  <c r="R294" i="8"/>
  <c r="P294" i="8"/>
  <c r="BK294" i="8"/>
  <c r="J294" i="8"/>
  <c r="BE294" i="8" s="1"/>
  <c r="BI293" i="8"/>
  <c r="BH293" i="8"/>
  <c r="BG293" i="8"/>
  <c r="BF293" i="8"/>
  <c r="T293" i="8"/>
  <c r="R293" i="8"/>
  <c r="P293" i="8"/>
  <c r="BK293" i="8"/>
  <c r="J293" i="8"/>
  <c r="BE293" i="8"/>
  <c r="BI292" i="8"/>
  <c r="BH292" i="8"/>
  <c r="BG292" i="8"/>
  <c r="BF292" i="8"/>
  <c r="T292" i="8"/>
  <c r="R292" i="8"/>
  <c r="P292" i="8"/>
  <c r="BK292" i="8"/>
  <c r="J292" i="8"/>
  <c r="BE292" i="8" s="1"/>
  <c r="BI291" i="8"/>
  <c r="BH291" i="8"/>
  <c r="BG291" i="8"/>
  <c r="BF291" i="8"/>
  <c r="T291" i="8"/>
  <c r="R291" i="8"/>
  <c r="P291" i="8"/>
  <c r="BK291" i="8"/>
  <c r="J291" i="8"/>
  <c r="BE291" i="8"/>
  <c r="BI290" i="8"/>
  <c r="BH290" i="8"/>
  <c r="BG290" i="8"/>
  <c r="BF290" i="8"/>
  <c r="T290" i="8"/>
  <c r="R290" i="8"/>
  <c r="P290" i="8"/>
  <c r="BK290" i="8"/>
  <c r="J290" i="8"/>
  <c r="BE290" i="8" s="1"/>
  <c r="BI289" i="8"/>
  <c r="BH289" i="8"/>
  <c r="BG289" i="8"/>
  <c r="BF289" i="8"/>
  <c r="T289" i="8"/>
  <c r="R289" i="8"/>
  <c r="P289" i="8"/>
  <c r="BK289" i="8"/>
  <c r="J289" i="8"/>
  <c r="BE289" i="8"/>
  <c r="BI288" i="8"/>
  <c r="BH288" i="8"/>
  <c r="BG288" i="8"/>
  <c r="BF288" i="8"/>
  <c r="T288" i="8"/>
  <c r="R288" i="8"/>
  <c r="P288" i="8"/>
  <c r="BK288" i="8"/>
  <c r="J288" i="8"/>
  <c r="BE288" i="8" s="1"/>
  <c r="BI287" i="8"/>
  <c r="BH287" i="8"/>
  <c r="BG287" i="8"/>
  <c r="BF287" i="8"/>
  <c r="T287" i="8"/>
  <c r="R287" i="8"/>
  <c r="P287" i="8"/>
  <c r="BK287" i="8"/>
  <c r="J287" i="8"/>
  <c r="BE287" i="8"/>
  <c r="BI286" i="8"/>
  <c r="BH286" i="8"/>
  <c r="BG286" i="8"/>
  <c r="BF286" i="8"/>
  <c r="T286" i="8"/>
  <c r="R286" i="8"/>
  <c r="P286" i="8"/>
  <c r="BK286" i="8"/>
  <c r="J286" i="8"/>
  <c r="BE286" i="8" s="1"/>
  <c r="BI285" i="8"/>
  <c r="BH285" i="8"/>
  <c r="BG285" i="8"/>
  <c r="BF285" i="8"/>
  <c r="T285" i="8"/>
  <c r="R285" i="8"/>
  <c r="P285" i="8"/>
  <c r="BK285" i="8"/>
  <c r="J285" i="8"/>
  <c r="BE285" i="8"/>
  <c r="BI284" i="8"/>
  <c r="BH284" i="8"/>
  <c r="BG284" i="8"/>
  <c r="BF284" i="8"/>
  <c r="T284" i="8"/>
  <c r="R284" i="8"/>
  <c r="P284" i="8"/>
  <c r="BK284" i="8"/>
  <c r="J284" i="8"/>
  <c r="BE284" i="8" s="1"/>
  <c r="BI283" i="8"/>
  <c r="BH283" i="8"/>
  <c r="BG283" i="8"/>
  <c r="BF283" i="8"/>
  <c r="T283" i="8"/>
  <c r="R283" i="8"/>
  <c r="P283" i="8"/>
  <c r="BK283" i="8"/>
  <c r="J283" i="8"/>
  <c r="BE283" i="8"/>
  <c r="BI282" i="8"/>
  <c r="BH282" i="8"/>
  <c r="BG282" i="8"/>
  <c r="BF282" i="8"/>
  <c r="T282" i="8"/>
  <c r="R282" i="8"/>
  <c r="P282" i="8"/>
  <c r="BK282" i="8"/>
  <c r="J282" i="8"/>
  <c r="BE282" i="8" s="1"/>
  <c r="BI281" i="8"/>
  <c r="BH281" i="8"/>
  <c r="BG281" i="8"/>
  <c r="BF281" i="8"/>
  <c r="T281" i="8"/>
  <c r="R281" i="8"/>
  <c r="P281" i="8"/>
  <c r="BK281" i="8"/>
  <c r="J281" i="8"/>
  <c r="BE281" i="8"/>
  <c r="BI280" i="8"/>
  <c r="BH280" i="8"/>
  <c r="BG280" i="8"/>
  <c r="BF280" i="8"/>
  <c r="T280" i="8"/>
  <c r="R280" i="8"/>
  <c r="P280" i="8"/>
  <c r="BK280" i="8"/>
  <c r="J280" i="8"/>
  <c r="BE280" i="8" s="1"/>
  <c r="BI279" i="8"/>
  <c r="BH279" i="8"/>
  <c r="BG279" i="8"/>
  <c r="BF279" i="8"/>
  <c r="T279" i="8"/>
  <c r="R279" i="8"/>
  <c r="P279" i="8"/>
  <c r="BK279" i="8"/>
  <c r="J279" i="8"/>
  <c r="BE279" i="8"/>
  <c r="BI278" i="8"/>
  <c r="BH278" i="8"/>
  <c r="BG278" i="8"/>
  <c r="BF278" i="8"/>
  <c r="T278" i="8"/>
  <c r="R278" i="8"/>
  <c r="P278" i="8"/>
  <c r="BK278" i="8"/>
  <c r="J278" i="8"/>
  <c r="BE278" i="8" s="1"/>
  <c r="BI277" i="8"/>
  <c r="BH277" i="8"/>
  <c r="BG277" i="8"/>
  <c r="BF277" i="8"/>
  <c r="T277" i="8"/>
  <c r="R277" i="8"/>
  <c r="P277" i="8"/>
  <c r="BK277" i="8"/>
  <c r="J277" i="8"/>
  <c r="BE277" i="8"/>
  <c r="BI276" i="8"/>
  <c r="BH276" i="8"/>
  <c r="BG276" i="8"/>
  <c r="BF276" i="8"/>
  <c r="T276" i="8"/>
  <c r="R276" i="8"/>
  <c r="P276" i="8"/>
  <c r="BK276" i="8"/>
  <c r="J276" i="8"/>
  <c r="BE276" i="8" s="1"/>
  <c r="BI275" i="8"/>
  <c r="BH275" i="8"/>
  <c r="BG275" i="8"/>
  <c r="BF275" i="8"/>
  <c r="T275" i="8"/>
  <c r="R275" i="8"/>
  <c r="P275" i="8"/>
  <c r="BK275" i="8"/>
  <c r="J275" i="8"/>
  <c r="BE275" i="8"/>
  <c r="BI274" i="8"/>
  <c r="BH274" i="8"/>
  <c r="BG274" i="8"/>
  <c r="BF274" i="8"/>
  <c r="T274" i="8"/>
  <c r="R274" i="8"/>
  <c r="P274" i="8"/>
  <c r="BK274" i="8"/>
  <c r="J274" i="8"/>
  <c r="BE274" i="8" s="1"/>
  <c r="BI273" i="8"/>
  <c r="BH273" i="8"/>
  <c r="BG273" i="8"/>
  <c r="BF273" i="8"/>
  <c r="T273" i="8"/>
  <c r="R273" i="8"/>
  <c r="P273" i="8"/>
  <c r="BK273" i="8"/>
  <c r="J273" i="8"/>
  <c r="BE273" i="8"/>
  <c r="BI272" i="8"/>
  <c r="BH272" i="8"/>
  <c r="BG272" i="8"/>
  <c r="BF272" i="8"/>
  <c r="T272" i="8"/>
  <c r="R272" i="8"/>
  <c r="P272" i="8"/>
  <c r="BK272" i="8"/>
  <c r="J272" i="8"/>
  <c r="BE272" i="8" s="1"/>
  <c r="BI271" i="8"/>
  <c r="BH271" i="8"/>
  <c r="BG271" i="8"/>
  <c r="BF271" i="8"/>
  <c r="T271" i="8"/>
  <c r="R271" i="8"/>
  <c r="P271" i="8"/>
  <c r="BK271" i="8"/>
  <c r="J271" i="8"/>
  <c r="BE271" i="8"/>
  <c r="BI270" i="8"/>
  <c r="BH270" i="8"/>
  <c r="BG270" i="8"/>
  <c r="BF270" i="8"/>
  <c r="T270" i="8"/>
  <c r="R270" i="8"/>
  <c r="P270" i="8"/>
  <c r="BK270" i="8"/>
  <c r="J270" i="8"/>
  <c r="BE270" i="8" s="1"/>
  <c r="BI269" i="8"/>
  <c r="BH269" i="8"/>
  <c r="BG269" i="8"/>
  <c r="BF269" i="8"/>
  <c r="T269" i="8"/>
  <c r="R269" i="8"/>
  <c r="P269" i="8"/>
  <c r="BK269" i="8"/>
  <c r="J269" i="8"/>
  <c r="BE269" i="8"/>
  <c r="BI268" i="8"/>
  <c r="BH268" i="8"/>
  <c r="BG268" i="8"/>
  <c r="BF268" i="8"/>
  <c r="T268" i="8"/>
  <c r="R268" i="8"/>
  <c r="P268" i="8"/>
  <c r="BK268" i="8"/>
  <c r="J268" i="8"/>
  <c r="BE268" i="8" s="1"/>
  <c r="BI267" i="8"/>
  <c r="BH267" i="8"/>
  <c r="BG267" i="8"/>
  <c r="BF267" i="8"/>
  <c r="T267" i="8"/>
  <c r="R267" i="8"/>
  <c r="P267" i="8"/>
  <c r="BK267" i="8"/>
  <c r="J267" i="8"/>
  <c r="BE267" i="8"/>
  <c r="BI266" i="8"/>
  <c r="BH266" i="8"/>
  <c r="BG266" i="8"/>
  <c r="BF266" i="8"/>
  <c r="T266" i="8"/>
  <c r="R266" i="8"/>
  <c r="P266" i="8"/>
  <c r="BK266" i="8"/>
  <c r="J266" i="8"/>
  <c r="BE266" i="8" s="1"/>
  <c r="BI265" i="8"/>
  <c r="BH265" i="8"/>
  <c r="BG265" i="8"/>
  <c r="BF265" i="8"/>
  <c r="T265" i="8"/>
  <c r="R265" i="8"/>
  <c r="P265" i="8"/>
  <c r="BK265" i="8"/>
  <c r="J265" i="8"/>
  <c r="BE265" i="8"/>
  <c r="BI264" i="8"/>
  <c r="BH264" i="8"/>
  <c r="BG264" i="8"/>
  <c r="BF264" i="8"/>
  <c r="T264" i="8"/>
  <c r="R264" i="8"/>
  <c r="P264" i="8"/>
  <c r="BK264" i="8"/>
  <c r="J264" i="8"/>
  <c r="BE264" i="8" s="1"/>
  <c r="BI263" i="8"/>
  <c r="BH263" i="8"/>
  <c r="BG263" i="8"/>
  <c r="BF263" i="8"/>
  <c r="T263" i="8"/>
  <c r="T262" i="8"/>
  <c r="R263" i="8"/>
  <c r="P263" i="8"/>
  <c r="BK263" i="8"/>
  <c r="J263" i="8"/>
  <c r="BE263" i="8" s="1"/>
  <c r="BI261" i="8"/>
  <c r="BH261" i="8"/>
  <c r="BG261" i="8"/>
  <c r="BF261" i="8"/>
  <c r="T261" i="8"/>
  <c r="R261" i="8"/>
  <c r="P261" i="8"/>
  <c r="BK261" i="8"/>
  <c r="J261" i="8"/>
  <c r="BE261" i="8"/>
  <c r="BI260" i="8"/>
  <c r="BH260" i="8"/>
  <c r="BG260" i="8"/>
  <c r="BF260" i="8"/>
  <c r="T260" i="8"/>
  <c r="R260" i="8"/>
  <c r="P260" i="8"/>
  <c r="BK260" i="8"/>
  <c r="J260" i="8"/>
  <c r="BE260" i="8" s="1"/>
  <c r="BI259" i="8"/>
  <c r="BH259" i="8"/>
  <c r="BG259" i="8"/>
  <c r="BF259" i="8"/>
  <c r="T259" i="8"/>
  <c r="R259" i="8"/>
  <c r="P259" i="8"/>
  <c r="BK259" i="8"/>
  <c r="J259" i="8"/>
  <c r="BE259" i="8"/>
  <c r="BI258" i="8"/>
  <c r="BH258" i="8"/>
  <c r="BG258" i="8"/>
  <c r="BF258" i="8"/>
  <c r="T258" i="8"/>
  <c r="R258" i="8"/>
  <c r="P258" i="8"/>
  <c r="BK258" i="8"/>
  <c r="J258" i="8"/>
  <c r="BE258" i="8" s="1"/>
  <c r="BI257" i="8"/>
  <c r="BH257" i="8"/>
  <c r="BG257" i="8"/>
  <c r="BF257" i="8"/>
  <c r="T257" i="8"/>
  <c r="R257" i="8"/>
  <c r="P257" i="8"/>
  <c r="BK257" i="8"/>
  <c r="J257" i="8"/>
  <c r="BE257" i="8"/>
  <c r="BI256" i="8"/>
  <c r="BH256" i="8"/>
  <c r="BG256" i="8"/>
  <c r="BF256" i="8"/>
  <c r="T256" i="8"/>
  <c r="R256" i="8"/>
  <c r="P256" i="8"/>
  <c r="BK256" i="8"/>
  <c r="J256" i="8"/>
  <c r="BE256" i="8" s="1"/>
  <c r="BI255" i="8"/>
  <c r="BH255" i="8"/>
  <c r="BG255" i="8"/>
  <c r="BF255" i="8"/>
  <c r="T255" i="8"/>
  <c r="R255" i="8"/>
  <c r="P255" i="8"/>
  <c r="BK255" i="8"/>
  <c r="J255" i="8"/>
  <c r="BE255" i="8"/>
  <c r="BI254" i="8"/>
  <c r="BH254" i="8"/>
  <c r="BG254" i="8"/>
  <c r="BF254" i="8"/>
  <c r="T254" i="8"/>
  <c r="R254" i="8"/>
  <c r="P254" i="8"/>
  <c r="BK254" i="8"/>
  <c r="J254" i="8"/>
  <c r="BE254" i="8" s="1"/>
  <c r="BI253" i="8"/>
  <c r="BH253" i="8"/>
  <c r="BG253" i="8"/>
  <c r="BF253" i="8"/>
  <c r="T253" i="8"/>
  <c r="R253" i="8"/>
  <c r="P253" i="8"/>
  <c r="BK253" i="8"/>
  <c r="J253" i="8"/>
  <c r="BE253" i="8"/>
  <c r="BI252" i="8"/>
  <c r="BH252" i="8"/>
  <c r="BG252" i="8"/>
  <c r="BF252" i="8"/>
  <c r="T252" i="8"/>
  <c r="R252" i="8"/>
  <c r="P252" i="8"/>
  <c r="BK252" i="8"/>
  <c r="J252" i="8"/>
  <c r="BE252" i="8" s="1"/>
  <c r="BI251" i="8"/>
  <c r="BH251" i="8"/>
  <c r="BG251" i="8"/>
  <c r="BF251" i="8"/>
  <c r="T251" i="8"/>
  <c r="R251" i="8"/>
  <c r="P251" i="8"/>
  <c r="BK251" i="8"/>
  <c r="J251" i="8"/>
  <c r="BE251" i="8"/>
  <c r="BI250" i="8"/>
  <c r="BH250" i="8"/>
  <c r="BG250" i="8"/>
  <c r="BF250" i="8"/>
  <c r="T250" i="8"/>
  <c r="R250" i="8"/>
  <c r="P250" i="8"/>
  <c r="BK250" i="8"/>
  <c r="J250" i="8"/>
  <c r="BE250" i="8" s="1"/>
  <c r="BI249" i="8"/>
  <c r="BH249" i="8"/>
  <c r="BG249" i="8"/>
  <c r="BF249" i="8"/>
  <c r="T249" i="8"/>
  <c r="R249" i="8"/>
  <c r="P249" i="8"/>
  <c r="BK249" i="8"/>
  <c r="J249" i="8"/>
  <c r="BE249" i="8"/>
  <c r="BI248" i="8"/>
  <c r="BH248" i="8"/>
  <c r="BG248" i="8"/>
  <c r="BF248" i="8"/>
  <c r="T248" i="8"/>
  <c r="R248" i="8"/>
  <c r="P248" i="8"/>
  <c r="BK248" i="8"/>
  <c r="J248" i="8"/>
  <c r="BE248" i="8" s="1"/>
  <c r="BI247" i="8"/>
  <c r="BH247" i="8"/>
  <c r="BG247" i="8"/>
  <c r="BF247" i="8"/>
  <c r="T247" i="8"/>
  <c r="R247" i="8"/>
  <c r="P247" i="8"/>
  <c r="BK247" i="8"/>
  <c r="J247" i="8"/>
  <c r="BE247" i="8"/>
  <c r="BI246" i="8"/>
  <c r="BH246" i="8"/>
  <c r="BG246" i="8"/>
  <c r="BF246" i="8"/>
  <c r="T246" i="8"/>
  <c r="R246" i="8"/>
  <c r="P246" i="8"/>
  <c r="BK246" i="8"/>
  <c r="J246" i="8"/>
  <c r="BE246" i="8" s="1"/>
  <c r="BI245" i="8"/>
  <c r="BH245" i="8"/>
  <c r="BG245" i="8"/>
  <c r="BF245" i="8"/>
  <c r="T245" i="8"/>
  <c r="R245" i="8"/>
  <c r="P245" i="8"/>
  <c r="BK245" i="8"/>
  <c r="J245" i="8"/>
  <c r="BE245" i="8"/>
  <c r="BI244" i="8"/>
  <c r="BH244" i="8"/>
  <c r="BG244" i="8"/>
  <c r="BF244" i="8"/>
  <c r="T244" i="8"/>
  <c r="R244" i="8"/>
  <c r="P244" i="8"/>
  <c r="BK244" i="8"/>
  <c r="J244" i="8"/>
  <c r="BE244" i="8" s="1"/>
  <c r="BI243" i="8"/>
  <c r="BH243" i="8"/>
  <c r="BG243" i="8"/>
  <c r="BF243" i="8"/>
  <c r="T243" i="8"/>
  <c r="R243" i="8"/>
  <c r="P243" i="8"/>
  <c r="BK243" i="8"/>
  <c r="J243" i="8"/>
  <c r="BE243" i="8"/>
  <c r="BI240" i="8"/>
  <c r="BH240" i="8"/>
  <c r="BG240" i="8"/>
  <c r="BF240" i="8"/>
  <c r="T240" i="8"/>
  <c r="R240" i="8"/>
  <c r="P240" i="8"/>
  <c r="BK240" i="8"/>
  <c r="J240" i="8"/>
  <c r="BE240" i="8" s="1"/>
  <c r="BI239" i="8"/>
  <c r="BH239" i="8"/>
  <c r="BG239" i="8"/>
  <c r="BF239" i="8"/>
  <c r="T239" i="8"/>
  <c r="R239" i="8"/>
  <c r="P239" i="8"/>
  <c r="BK239" i="8"/>
  <c r="J239" i="8"/>
  <c r="BE239" i="8"/>
  <c r="BI238" i="8"/>
  <c r="BH238" i="8"/>
  <c r="BG238" i="8"/>
  <c r="BF238" i="8"/>
  <c r="T238" i="8"/>
  <c r="R238" i="8"/>
  <c r="P238" i="8"/>
  <c r="BK238" i="8"/>
  <c r="J238" i="8"/>
  <c r="BE238" i="8" s="1"/>
  <c r="BI237" i="8"/>
  <c r="BH237" i="8"/>
  <c r="BG237" i="8"/>
  <c r="BF237" i="8"/>
  <c r="T237" i="8"/>
  <c r="R237" i="8"/>
  <c r="P237" i="8"/>
  <c r="BK237" i="8"/>
  <c r="J237" i="8"/>
  <c r="BE237" i="8"/>
  <c r="BI236" i="8"/>
  <c r="BH236" i="8"/>
  <c r="BG236" i="8"/>
  <c r="BF236" i="8"/>
  <c r="T236" i="8"/>
  <c r="R236" i="8"/>
  <c r="P236" i="8"/>
  <c r="BK236" i="8"/>
  <c r="J236" i="8"/>
  <c r="BE236" i="8" s="1"/>
  <c r="BI235" i="8"/>
  <c r="BH235" i="8"/>
  <c r="BG235" i="8"/>
  <c r="BF235" i="8"/>
  <c r="T235" i="8"/>
  <c r="R235" i="8"/>
  <c r="P235" i="8"/>
  <c r="BK235" i="8"/>
  <c r="J235" i="8"/>
  <c r="BE235" i="8"/>
  <c r="BI234" i="8"/>
  <c r="BH234" i="8"/>
  <c r="BG234" i="8"/>
  <c r="BF234" i="8"/>
  <c r="T234" i="8"/>
  <c r="R234" i="8"/>
  <c r="P234" i="8"/>
  <c r="BK234" i="8"/>
  <c r="J234" i="8"/>
  <c r="BE234" i="8" s="1"/>
  <c r="BI233" i="8"/>
  <c r="BH233" i="8"/>
  <c r="BG233" i="8"/>
  <c r="BF233" i="8"/>
  <c r="T233" i="8"/>
  <c r="R233" i="8"/>
  <c r="P233" i="8"/>
  <c r="BK233" i="8"/>
  <c r="J233" i="8"/>
  <c r="BE233" i="8"/>
  <c r="BI232" i="8"/>
  <c r="BH232" i="8"/>
  <c r="BG232" i="8"/>
  <c r="BF232" i="8"/>
  <c r="T232" i="8"/>
  <c r="R232" i="8"/>
  <c r="P232" i="8"/>
  <c r="BK232" i="8"/>
  <c r="J232" i="8"/>
  <c r="BE232" i="8" s="1"/>
  <c r="BI231" i="8"/>
  <c r="BH231" i="8"/>
  <c r="BG231" i="8"/>
  <c r="BF231" i="8"/>
  <c r="T231" i="8"/>
  <c r="R231" i="8"/>
  <c r="P231" i="8"/>
  <c r="BK231" i="8"/>
  <c r="J231" i="8"/>
  <c r="BE231" i="8"/>
  <c r="BI230" i="8"/>
  <c r="BH230" i="8"/>
  <c r="BG230" i="8"/>
  <c r="BF230" i="8"/>
  <c r="T230" i="8"/>
  <c r="R230" i="8"/>
  <c r="P230" i="8"/>
  <c r="BK230" i="8"/>
  <c r="J230" i="8"/>
  <c r="BE230" i="8" s="1"/>
  <c r="BI229" i="8"/>
  <c r="BH229" i="8"/>
  <c r="BG229" i="8"/>
  <c r="BF229" i="8"/>
  <c r="T229" i="8"/>
  <c r="R229" i="8"/>
  <c r="P229" i="8"/>
  <c r="P222" i="8" s="1"/>
  <c r="BK229" i="8"/>
  <c r="J229" i="8"/>
  <c r="BE229" i="8"/>
  <c r="BI228" i="8"/>
  <c r="BH228" i="8"/>
  <c r="BG228" i="8"/>
  <c r="BF228" i="8"/>
  <c r="T228" i="8"/>
  <c r="R228" i="8"/>
  <c r="P228" i="8"/>
  <c r="BK228" i="8"/>
  <c r="J228" i="8"/>
  <c r="BE228" i="8" s="1"/>
  <c r="BI227" i="8"/>
  <c r="BH227" i="8"/>
  <c r="BG227" i="8"/>
  <c r="BF227" i="8"/>
  <c r="T227" i="8"/>
  <c r="R227" i="8"/>
  <c r="P227" i="8"/>
  <c r="BK227" i="8"/>
  <c r="J227" i="8"/>
  <c r="BE227" i="8"/>
  <c r="BI226" i="8"/>
  <c r="BH226" i="8"/>
  <c r="BG226" i="8"/>
  <c r="BF226" i="8"/>
  <c r="T226" i="8"/>
  <c r="R226" i="8"/>
  <c r="P226" i="8"/>
  <c r="BK226" i="8"/>
  <c r="J226" i="8"/>
  <c r="BE226" i="8" s="1"/>
  <c r="BI225" i="8"/>
  <c r="BH225" i="8"/>
  <c r="BG225" i="8"/>
  <c r="BF225" i="8"/>
  <c r="T225" i="8"/>
  <c r="R225" i="8"/>
  <c r="P225" i="8"/>
  <c r="BK225" i="8"/>
  <c r="J225" i="8"/>
  <c r="BE225" i="8"/>
  <c r="BI224" i="8"/>
  <c r="BH224" i="8"/>
  <c r="BG224" i="8"/>
  <c r="BF224" i="8"/>
  <c r="T224" i="8"/>
  <c r="R224" i="8"/>
  <c r="P224" i="8"/>
  <c r="BK224" i="8"/>
  <c r="J224" i="8"/>
  <c r="BE224" i="8" s="1"/>
  <c r="BI223" i="8"/>
  <c r="BH223" i="8"/>
  <c r="BG223" i="8"/>
  <c r="BF223" i="8"/>
  <c r="T223" i="8"/>
  <c r="T222" i="8"/>
  <c r="R223" i="8"/>
  <c r="P223" i="8"/>
  <c r="BK223" i="8"/>
  <c r="J223" i="8"/>
  <c r="BE223" i="8"/>
  <c r="BI221" i="8"/>
  <c r="BH221" i="8"/>
  <c r="BG221" i="8"/>
  <c r="BF221" i="8"/>
  <c r="T221" i="8"/>
  <c r="R221" i="8"/>
  <c r="P221" i="8"/>
  <c r="BK221" i="8"/>
  <c r="J221" i="8"/>
  <c r="BE221" i="8"/>
  <c r="BI220" i="8"/>
  <c r="BH220" i="8"/>
  <c r="BG220" i="8"/>
  <c r="BF220" i="8"/>
  <c r="T220" i="8"/>
  <c r="R220" i="8"/>
  <c r="P220" i="8"/>
  <c r="BK220" i="8"/>
  <c r="J220" i="8"/>
  <c r="BE220" i="8"/>
  <c r="BI219" i="8"/>
  <c r="BH219" i="8"/>
  <c r="BG219" i="8"/>
  <c r="BF219" i="8"/>
  <c r="T219" i="8"/>
  <c r="R219" i="8"/>
  <c r="P219" i="8"/>
  <c r="BK219" i="8"/>
  <c r="J219" i="8"/>
  <c r="BE219" i="8"/>
  <c r="BI218" i="8"/>
  <c r="BH218" i="8"/>
  <c r="BG218" i="8"/>
  <c r="BF218" i="8"/>
  <c r="T218" i="8"/>
  <c r="R218" i="8"/>
  <c r="P218" i="8"/>
  <c r="BK218" i="8"/>
  <c r="J218" i="8"/>
  <c r="BE218" i="8"/>
  <c r="BI217" i="8"/>
  <c r="BH217" i="8"/>
  <c r="BG217" i="8"/>
  <c r="BF217" i="8"/>
  <c r="T217" i="8"/>
  <c r="R217" i="8"/>
  <c r="P217" i="8"/>
  <c r="BK217" i="8"/>
  <c r="J217" i="8"/>
  <c r="BE217" i="8"/>
  <c r="BI216" i="8"/>
  <c r="BH216" i="8"/>
  <c r="BG216" i="8"/>
  <c r="BF216" i="8"/>
  <c r="T216" i="8"/>
  <c r="R216" i="8"/>
  <c r="P216" i="8"/>
  <c r="BK216" i="8"/>
  <c r="J216" i="8"/>
  <c r="BE216" i="8"/>
  <c r="BI213" i="8"/>
  <c r="BH213" i="8"/>
  <c r="BG213" i="8"/>
  <c r="BF213" i="8"/>
  <c r="T213" i="8"/>
  <c r="R213" i="8"/>
  <c r="P213" i="8"/>
  <c r="BK213" i="8"/>
  <c r="J213" i="8"/>
  <c r="BE213" i="8"/>
  <c r="BI212" i="8"/>
  <c r="BH212" i="8"/>
  <c r="BG212" i="8"/>
  <c r="BF212" i="8"/>
  <c r="T212" i="8"/>
  <c r="R212" i="8"/>
  <c r="P212" i="8"/>
  <c r="BK212" i="8"/>
  <c r="J212" i="8"/>
  <c r="BE212" i="8"/>
  <c r="BI211" i="8"/>
  <c r="BH211" i="8"/>
  <c r="BG211" i="8"/>
  <c r="BF211" i="8"/>
  <c r="T211" i="8"/>
  <c r="R211" i="8"/>
  <c r="P211" i="8"/>
  <c r="BK211" i="8"/>
  <c r="J211" i="8"/>
  <c r="BE211" i="8"/>
  <c r="BI210" i="8"/>
  <c r="BH210" i="8"/>
  <c r="BG210" i="8"/>
  <c r="BF210" i="8"/>
  <c r="T210" i="8"/>
  <c r="R210" i="8"/>
  <c r="P210" i="8"/>
  <c r="BK210" i="8"/>
  <c r="J210" i="8"/>
  <c r="BE210" i="8"/>
  <c r="BI209" i="8"/>
  <c r="BH209" i="8"/>
  <c r="BG209" i="8"/>
  <c r="BF209" i="8"/>
  <c r="T209" i="8"/>
  <c r="R209" i="8"/>
  <c r="P209" i="8"/>
  <c r="BK209" i="8"/>
  <c r="J209" i="8"/>
  <c r="BE209" i="8"/>
  <c r="BI208" i="8"/>
  <c r="BH208" i="8"/>
  <c r="BG208" i="8"/>
  <c r="BF208" i="8"/>
  <c r="T208" i="8"/>
  <c r="R208" i="8"/>
  <c r="P208" i="8"/>
  <c r="BK208" i="8"/>
  <c r="J208" i="8"/>
  <c r="BE208" i="8"/>
  <c r="BI207" i="8"/>
  <c r="BH207" i="8"/>
  <c r="BG207" i="8"/>
  <c r="BF207" i="8"/>
  <c r="T207" i="8"/>
  <c r="R207" i="8"/>
  <c r="P207" i="8"/>
  <c r="BK207" i="8"/>
  <c r="J207" i="8"/>
  <c r="BE207" i="8"/>
  <c r="BI206" i="8"/>
  <c r="BH206" i="8"/>
  <c r="BG206" i="8"/>
  <c r="BF206" i="8"/>
  <c r="T206" i="8"/>
  <c r="R206" i="8"/>
  <c r="P206" i="8"/>
  <c r="BK206" i="8"/>
  <c r="J206" i="8"/>
  <c r="BE206" i="8"/>
  <c r="BI205" i="8"/>
  <c r="BH205" i="8"/>
  <c r="BG205" i="8"/>
  <c r="BF205" i="8"/>
  <c r="T205" i="8"/>
  <c r="R205" i="8"/>
  <c r="P205" i="8"/>
  <c r="BK205" i="8"/>
  <c r="J205" i="8"/>
  <c r="BE205" i="8"/>
  <c r="BI204" i="8"/>
  <c r="BH204" i="8"/>
  <c r="BG204" i="8"/>
  <c r="BF204" i="8"/>
  <c r="T204" i="8"/>
  <c r="R204" i="8"/>
  <c r="P204" i="8"/>
  <c r="BK204" i="8"/>
  <c r="J204" i="8"/>
  <c r="BE204" i="8"/>
  <c r="BI203" i="8"/>
  <c r="BH203" i="8"/>
  <c r="BG203" i="8"/>
  <c r="BF203" i="8"/>
  <c r="T203" i="8"/>
  <c r="R203" i="8"/>
  <c r="P203" i="8"/>
  <c r="BK203" i="8"/>
  <c r="J203" i="8"/>
  <c r="BE203" i="8"/>
  <c r="BI202" i="8"/>
  <c r="BH202" i="8"/>
  <c r="BG202" i="8"/>
  <c r="BF202" i="8"/>
  <c r="T202" i="8"/>
  <c r="R202" i="8"/>
  <c r="P202" i="8"/>
  <c r="BK202" i="8"/>
  <c r="J202" i="8"/>
  <c r="BE202" i="8"/>
  <c r="BI201" i="8"/>
  <c r="BH201" i="8"/>
  <c r="BG201" i="8"/>
  <c r="BF201" i="8"/>
  <c r="T201" i="8"/>
  <c r="R201" i="8"/>
  <c r="P201" i="8"/>
  <c r="BK201" i="8"/>
  <c r="J201" i="8"/>
  <c r="BE201" i="8"/>
  <c r="BI200" i="8"/>
  <c r="BH200" i="8"/>
  <c r="BG200" i="8"/>
  <c r="BF200" i="8"/>
  <c r="T200" i="8"/>
  <c r="R200" i="8"/>
  <c r="P200" i="8"/>
  <c r="BK200" i="8"/>
  <c r="J200" i="8"/>
  <c r="BE200" i="8"/>
  <c r="BI199" i="8"/>
  <c r="BH199" i="8"/>
  <c r="BG199" i="8"/>
  <c r="BF199" i="8"/>
  <c r="T199" i="8"/>
  <c r="R199" i="8"/>
  <c r="P199" i="8"/>
  <c r="BK199" i="8"/>
  <c r="J199" i="8"/>
  <c r="BE199" i="8"/>
  <c r="BI198" i="8"/>
  <c r="BH198" i="8"/>
  <c r="BG198" i="8"/>
  <c r="BF198" i="8"/>
  <c r="T198" i="8"/>
  <c r="R198" i="8"/>
  <c r="R195" i="8" s="1"/>
  <c r="P198" i="8"/>
  <c r="BK198" i="8"/>
  <c r="J198" i="8"/>
  <c r="BE198" i="8"/>
  <c r="BI197" i="8"/>
  <c r="BH197" i="8"/>
  <c r="BG197" i="8"/>
  <c r="BF197" i="8"/>
  <c r="T197" i="8"/>
  <c r="R197" i="8"/>
  <c r="P197" i="8"/>
  <c r="BK197" i="8"/>
  <c r="BK195" i="8" s="1"/>
  <c r="J197" i="8"/>
  <c r="BE197" i="8"/>
  <c r="BI196" i="8"/>
  <c r="BH196" i="8"/>
  <c r="BG196" i="8"/>
  <c r="BF196" i="8"/>
  <c r="T196" i="8"/>
  <c r="T195" i="8"/>
  <c r="R196" i="8"/>
  <c r="P196" i="8"/>
  <c r="P195" i="8"/>
  <c r="BK196" i="8"/>
  <c r="J195" i="8"/>
  <c r="J105" i="8" s="1"/>
  <c r="J196" i="8"/>
  <c r="BE196" i="8" s="1"/>
  <c r="BI194" i="8"/>
  <c r="BH194" i="8"/>
  <c r="BG194" i="8"/>
  <c r="BF194" i="8"/>
  <c r="T194" i="8"/>
  <c r="R194" i="8"/>
  <c r="P194" i="8"/>
  <c r="BK194" i="8"/>
  <c r="J194" i="8"/>
  <c r="BE194" i="8"/>
  <c r="BI193" i="8"/>
  <c r="BH193" i="8"/>
  <c r="BG193" i="8"/>
  <c r="BF193" i="8"/>
  <c r="T193" i="8"/>
  <c r="T192" i="8"/>
  <c r="R193" i="8"/>
  <c r="R192" i="8"/>
  <c r="P193" i="8"/>
  <c r="P192" i="8"/>
  <c r="BK193" i="8"/>
  <c r="BK192" i="8"/>
  <c r="J192" i="8" s="1"/>
  <c r="J104" i="8" s="1"/>
  <c r="J193" i="8"/>
  <c r="BE193" i="8" s="1"/>
  <c r="BI191" i="8"/>
  <c r="BH191" i="8"/>
  <c r="BG191" i="8"/>
  <c r="BF191" i="8"/>
  <c r="T191" i="8"/>
  <c r="T190" i="8"/>
  <c r="R191" i="8"/>
  <c r="R190" i="8" s="1"/>
  <c r="P191" i="8"/>
  <c r="P190" i="8"/>
  <c r="BK191" i="8"/>
  <c r="BK190" i="8" s="1"/>
  <c r="J190" i="8" s="1"/>
  <c r="J103" i="8" s="1"/>
  <c r="J191" i="8"/>
  <c r="BE191" i="8"/>
  <c r="BI189" i="8"/>
  <c r="BH189" i="8"/>
  <c r="BG189" i="8"/>
  <c r="BF189" i="8"/>
  <c r="T189" i="8"/>
  <c r="R189" i="8"/>
  <c r="P189" i="8"/>
  <c r="BK189" i="8"/>
  <c r="J189" i="8"/>
  <c r="BE189" i="8"/>
  <c r="BI188" i="8"/>
  <c r="BH188" i="8"/>
  <c r="BG188" i="8"/>
  <c r="BF188" i="8"/>
  <c r="T188" i="8"/>
  <c r="R188" i="8"/>
  <c r="P188" i="8"/>
  <c r="BK188" i="8"/>
  <c r="J188" i="8"/>
  <c r="BE188" i="8" s="1"/>
  <c r="BI187" i="8"/>
  <c r="BH187" i="8"/>
  <c r="BG187" i="8"/>
  <c r="BF187" i="8"/>
  <c r="T187" i="8"/>
  <c r="R187" i="8"/>
  <c r="P187" i="8"/>
  <c r="BK187" i="8"/>
  <c r="J187" i="8"/>
  <c r="BE187" i="8"/>
  <c r="BI186" i="8"/>
  <c r="BH186" i="8"/>
  <c r="BG186" i="8"/>
  <c r="BF186" i="8"/>
  <c r="T186" i="8"/>
  <c r="R186" i="8"/>
  <c r="P186" i="8"/>
  <c r="BK186" i="8"/>
  <c r="J186" i="8"/>
  <c r="BE186" i="8" s="1"/>
  <c r="BI185" i="8"/>
  <c r="BH185" i="8"/>
  <c r="BG185" i="8"/>
  <c r="BF185" i="8"/>
  <c r="T185" i="8"/>
  <c r="R185" i="8"/>
  <c r="P185" i="8"/>
  <c r="BK185" i="8"/>
  <c r="J185" i="8"/>
  <c r="BE185" i="8"/>
  <c r="BI184" i="8"/>
  <c r="BH184" i="8"/>
  <c r="BG184" i="8"/>
  <c r="BF184" i="8"/>
  <c r="T184" i="8"/>
  <c r="R184" i="8"/>
  <c r="P184" i="8"/>
  <c r="BK184" i="8"/>
  <c r="J184" i="8"/>
  <c r="BE184" i="8" s="1"/>
  <c r="BI183" i="8"/>
  <c r="BH183" i="8"/>
  <c r="BG183" i="8"/>
  <c r="BF183" i="8"/>
  <c r="T183" i="8"/>
  <c r="R183" i="8"/>
  <c r="P183" i="8"/>
  <c r="P180" i="8" s="1"/>
  <c r="BK183" i="8"/>
  <c r="J183" i="8"/>
  <c r="BE183" i="8"/>
  <c r="BI182" i="8"/>
  <c r="BH182" i="8"/>
  <c r="BG182" i="8"/>
  <c r="BF182" i="8"/>
  <c r="T182" i="8"/>
  <c r="T180" i="8" s="1"/>
  <c r="R182" i="8"/>
  <c r="P182" i="8"/>
  <c r="BK182" i="8"/>
  <c r="J182" i="8"/>
  <c r="BE182" i="8" s="1"/>
  <c r="BI181" i="8"/>
  <c r="BH181" i="8"/>
  <c r="BG181" i="8"/>
  <c r="BF181" i="8"/>
  <c r="T181" i="8"/>
  <c r="R181" i="8"/>
  <c r="P181" i="8"/>
  <c r="BK181" i="8"/>
  <c r="J181" i="8"/>
  <c r="BE181" i="8"/>
  <c r="BI179" i="8"/>
  <c r="BH179" i="8"/>
  <c r="BG179" i="8"/>
  <c r="BF179" i="8"/>
  <c r="T179" i="8"/>
  <c r="R179" i="8"/>
  <c r="P179" i="8"/>
  <c r="BK179" i="8"/>
  <c r="J179" i="8"/>
  <c r="BE179" i="8"/>
  <c r="BI178" i="8"/>
  <c r="BH178" i="8"/>
  <c r="BG178" i="8"/>
  <c r="BF178" i="8"/>
  <c r="T178" i="8"/>
  <c r="R178" i="8"/>
  <c r="P178" i="8"/>
  <c r="BK178" i="8"/>
  <c r="J178" i="8"/>
  <c r="BE178" i="8" s="1"/>
  <c r="BI177" i="8"/>
  <c r="BH177" i="8"/>
  <c r="BG177" i="8"/>
  <c r="BF177" i="8"/>
  <c r="T177" i="8"/>
  <c r="R177" i="8"/>
  <c r="P177" i="8"/>
  <c r="BK177" i="8"/>
  <c r="J177" i="8"/>
  <c r="BE177" i="8"/>
  <c r="BI176" i="8"/>
  <c r="BH176" i="8"/>
  <c r="BG176" i="8"/>
  <c r="BF176" i="8"/>
  <c r="T176" i="8"/>
  <c r="R176" i="8"/>
  <c r="P176" i="8"/>
  <c r="BK176" i="8"/>
  <c r="J176" i="8"/>
  <c r="BE176" i="8" s="1"/>
  <c r="BI175" i="8"/>
  <c r="BH175" i="8"/>
  <c r="BG175" i="8"/>
  <c r="BF175" i="8"/>
  <c r="T175" i="8"/>
  <c r="R175" i="8"/>
  <c r="P175" i="8"/>
  <c r="BK175" i="8"/>
  <c r="J175" i="8"/>
  <c r="BE175" i="8"/>
  <c r="BI174" i="8"/>
  <c r="BH174" i="8"/>
  <c r="BG174" i="8"/>
  <c r="BF174" i="8"/>
  <c r="T174" i="8"/>
  <c r="R174" i="8"/>
  <c r="P174" i="8"/>
  <c r="BK174" i="8"/>
  <c r="J174" i="8"/>
  <c r="BE174" i="8" s="1"/>
  <c r="BI173" i="8"/>
  <c r="BH173" i="8"/>
  <c r="BG173" i="8"/>
  <c r="BF173" i="8"/>
  <c r="T173" i="8"/>
  <c r="R173" i="8"/>
  <c r="P173" i="8"/>
  <c r="BK173" i="8"/>
  <c r="J173" i="8"/>
  <c r="BE173" i="8"/>
  <c r="BI172" i="8"/>
  <c r="BH172" i="8"/>
  <c r="BG172" i="8"/>
  <c r="BF172" i="8"/>
  <c r="T172" i="8"/>
  <c r="R172" i="8"/>
  <c r="P172" i="8"/>
  <c r="BK172" i="8"/>
  <c r="J172" i="8"/>
  <c r="BE172" i="8" s="1"/>
  <c r="BI171" i="8"/>
  <c r="BH171" i="8"/>
  <c r="BG171" i="8"/>
  <c r="BF171" i="8"/>
  <c r="T171" i="8"/>
  <c r="R171" i="8"/>
  <c r="P171" i="8"/>
  <c r="BK171" i="8"/>
  <c r="J171" i="8"/>
  <c r="BE171" i="8"/>
  <c r="BI170" i="8"/>
  <c r="BH170" i="8"/>
  <c r="BG170" i="8"/>
  <c r="BF170" i="8"/>
  <c r="T170" i="8"/>
  <c r="R170" i="8"/>
  <c r="P170" i="8"/>
  <c r="BK170" i="8"/>
  <c r="J170" i="8"/>
  <c r="BE170" i="8" s="1"/>
  <c r="BI169" i="8"/>
  <c r="BH169" i="8"/>
  <c r="BG169" i="8"/>
  <c r="BF169" i="8"/>
  <c r="T169" i="8"/>
  <c r="R169" i="8"/>
  <c r="P169" i="8"/>
  <c r="BK169" i="8"/>
  <c r="J169" i="8"/>
  <c r="BE169" i="8"/>
  <c r="BI168" i="8"/>
  <c r="BH168" i="8"/>
  <c r="BG168" i="8"/>
  <c r="BF168" i="8"/>
  <c r="T168" i="8"/>
  <c r="R168" i="8"/>
  <c r="P168" i="8"/>
  <c r="BK168" i="8"/>
  <c r="J168" i="8"/>
  <c r="BE168" i="8" s="1"/>
  <c r="BI167" i="8"/>
  <c r="BH167" i="8"/>
  <c r="BG167" i="8"/>
  <c r="BF167" i="8"/>
  <c r="T167" i="8"/>
  <c r="R167" i="8"/>
  <c r="P167" i="8"/>
  <c r="BK167" i="8"/>
  <c r="J167" i="8"/>
  <c r="BE167" i="8"/>
  <c r="BI166" i="8"/>
  <c r="BH166" i="8"/>
  <c r="BG166" i="8"/>
  <c r="BF166" i="8"/>
  <c r="T166" i="8"/>
  <c r="R166" i="8"/>
  <c r="P166" i="8"/>
  <c r="BK166" i="8"/>
  <c r="J166" i="8"/>
  <c r="BE166" i="8" s="1"/>
  <c r="BI165" i="8"/>
  <c r="BH165" i="8"/>
  <c r="BG165" i="8"/>
  <c r="BF165" i="8"/>
  <c r="T165" i="8"/>
  <c r="R165" i="8"/>
  <c r="P165" i="8"/>
  <c r="BK165" i="8"/>
  <c r="J165" i="8"/>
  <c r="BE165" i="8"/>
  <c r="BI164" i="8"/>
  <c r="BH164" i="8"/>
  <c r="BG164" i="8"/>
  <c r="BF164" i="8"/>
  <c r="T164" i="8"/>
  <c r="R164" i="8"/>
  <c r="P164" i="8"/>
  <c r="BK164" i="8"/>
  <c r="J164" i="8"/>
  <c r="BE164" i="8" s="1"/>
  <c r="BI163" i="8"/>
  <c r="BH163" i="8"/>
  <c r="BG163" i="8"/>
  <c r="BF163" i="8"/>
  <c r="T163" i="8"/>
  <c r="R163" i="8"/>
  <c r="P163" i="8"/>
  <c r="BK163" i="8"/>
  <c r="J163" i="8"/>
  <c r="BE163" i="8"/>
  <c r="BI162" i="8"/>
  <c r="BH162" i="8"/>
  <c r="BG162" i="8"/>
  <c r="BF162" i="8"/>
  <c r="T162" i="8"/>
  <c r="R162" i="8"/>
  <c r="P162" i="8"/>
  <c r="BK162" i="8"/>
  <c r="J162" i="8"/>
  <c r="BE162" i="8" s="1"/>
  <c r="BI161" i="8"/>
  <c r="BH161" i="8"/>
  <c r="BG161" i="8"/>
  <c r="BF161" i="8"/>
  <c r="T161" i="8"/>
  <c r="R161" i="8"/>
  <c r="P161" i="8"/>
  <c r="BK161" i="8"/>
  <c r="J161" i="8"/>
  <c r="BE161" i="8"/>
  <c r="BI160" i="8"/>
  <c r="BH160" i="8"/>
  <c r="BG160" i="8"/>
  <c r="BF160" i="8"/>
  <c r="T160" i="8"/>
  <c r="R160" i="8"/>
  <c r="P160" i="8"/>
  <c r="BK160" i="8"/>
  <c r="J160" i="8"/>
  <c r="BE160" i="8" s="1"/>
  <c r="BI159" i="8"/>
  <c r="BH159" i="8"/>
  <c r="BG159" i="8"/>
  <c r="BF159" i="8"/>
  <c r="T159" i="8"/>
  <c r="R159" i="8"/>
  <c r="P159" i="8"/>
  <c r="BK159" i="8"/>
  <c r="J159" i="8"/>
  <c r="BE159" i="8"/>
  <c r="BI158" i="8"/>
  <c r="BH158" i="8"/>
  <c r="BG158" i="8"/>
  <c r="BF158" i="8"/>
  <c r="T158" i="8"/>
  <c r="R158" i="8"/>
  <c r="P158" i="8"/>
  <c r="BK158" i="8"/>
  <c r="J158" i="8"/>
  <c r="BE158" i="8" s="1"/>
  <c r="BI157" i="8"/>
  <c r="BH157" i="8"/>
  <c r="BG157" i="8"/>
  <c r="BF157" i="8"/>
  <c r="T157" i="8"/>
  <c r="R157" i="8"/>
  <c r="P157" i="8"/>
  <c r="BK157" i="8"/>
  <c r="J157" i="8"/>
  <c r="BE157" i="8"/>
  <c r="BI156" i="8"/>
  <c r="BH156" i="8"/>
  <c r="BG156" i="8"/>
  <c r="BF156" i="8"/>
  <c r="T156" i="8"/>
  <c r="R156" i="8"/>
  <c r="P156" i="8"/>
  <c r="BK156" i="8"/>
  <c r="J156" i="8"/>
  <c r="BE156" i="8" s="1"/>
  <c r="BI155" i="8"/>
  <c r="BH155" i="8"/>
  <c r="BG155" i="8"/>
  <c r="BF155" i="8"/>
  <c r="T155" i="8"/>
  <c r="R155" i="8"/>
  <c r="P155" i="8"/>
  <c r="BK155" i="8"/>
  <c r="J155" i="8"/>
  <c r="BE155" i="8"/>
  <c r="BI154" i="8"/>
  <c r="BH154" i="8"/>
  <c r="BG154" i="8"/>
  <c r="BF154" i="8"/>
  <c r="T154" i="8"/>
  <c r="R154" i="8"/>
  <c r="R151" i="8" s="1"/>
  <c r="P154" i="8"/>
  <c r="BK154" i="8"/>
  <c r="J154" i="8"/>
  <c r="BE154" i="8" s="1"/>
  <c r="BI153" i="8"/>
  <c r="BH153" i="8"/>
  <c r="BG153" i="8"/>
  <c r="BF153" i="8"/>
  <c r="T153" i="8"/>
  <c r="R153" i="8"/>
  <c r="P153" i="8"/>
  <c r="P151" i="8" s="1"/>
  <c r="BK153" i="8"/>
  <c r="BK151" i="8" s="1"/>
  <c r="J151" i="8" s="1"/>
  <c r="J101" i="8" s="1"/>
  <c r="J153" i="8"/>
  <c r="BE153" i="8"/>
  <c r="BI152" i="8"/>
  <c r="F39" i="8" s="1"/>
  <c r="BD104" i="1" s="1"/>
  <c r="BH152" i="8"/>
  <c r="BG152" i="8"/>
  <c r="BF152" i="8"/>
  <c r="T152" i="8"/>
  <c r="T151" i="8" s="1"/>
  <c r="R152" i="8"/>
  <c r="P152" i="8"/>
  <c r="BK152" i="8"/>
  <c r="J152" i="8"/>
  <c r="BE152" i="8" s="1"/>
  <c r="BI150" i="8"/>
  <c r="BH150" i="8"/>
  <c r="BG150" i="8"/>
  <c r="BF150" i="8"/>
  <c r="T150" i="8"/>
  <c r="T149" i="8"/>
  <c r="R150" i="8"/>
  <c r="R149" i="8"/>
  <c r="P150" i="8"/>
  <c r="P149" i="8"/>
  <c r="BK150" i="8"/>
  <c r="BK149" i="8"/>
  <c r="J149" i="8" s="1"/>
  <c r="J100" i="8" s="1"/>
  <c r="J150" i="8"/>
  <c r="BE150" i="8" s="1"/>
  <c r="BI148" i="8"/>
  <c r="BH148" i="8"/>
  <c r="BG148" i="8"/>
  <c r="BF148" i="8"/>
  <c r="T148" i="8"/>
  <c r="R148" i="8"/>
  <c r="P148" i="8"/>
  <c r="BK148" i="8"/>
  <c r="J148" i="8"/>
  <c r="BE148" i="8" s="1"/>
  <c r="BI147" i="8"/>
  <c r="BH147" i="8"/>
  <c r="BG147" i="8"/>
  <c r="BF147" i="8"/>
  <c r="T147" i="8"/>
  <c r="R147" i="8"/>
  <c r="P147" i="8"/>
  <c r="BK147" i="8"/>
  <c r="J147" i="8"/>
  <c r="BE147" i="8"/>
  <c r="BI146" i="8"/>
  <c r="BH146" i="8"/>
  <c r="BG146" i="8"/>
  <c r="BF146" i="8"/>
  <c r="T146" i="8"/>
  <c r="R146" i="8"/>
  <c r="P146" i="8"/>
  <c r="BK146" i="8"/>
  <c r="J146" i="8"/>
  <c r="BE146" i="8" s="1"/>
  <c r="BI143" i="8"/>
  <c r="BH143" i="8"/>
  <c r="BG143" i="8"/>
  <c r="BF143" i="8"/>
  <c r="T143" i="8"/>
  <c r="R143" i="8"/>
  <c r="P143" i="8"/>
  <c r="BK143" i="8"/>
  <c r="J143" i="8"/>
  <c r="BE143" i="8"/>
  <c r="BI142" i="8"/>
  <c r="BH142" i="8"/>
  <c r="BG142" i="8"/>
  <c r="BF142" i="8"/>
  <c r="T142" i="8"/>
  <c r="R142" i="8"/>
  <c r="P142" i="8"/>
  <c r="BK142" i="8"/>
  <c r="J142" i="8"/>
  <c r="BE142" i="8" s="1"/>
  <c r="BI141" i="8"/>
  <c r="BH141" i="8"/>
  <c r="BG141" i="8"/>
  <c r="BF141" i="8"/>
  <c r="T141" i="8"/>
  <c r="R141" i="8"/>
  <c r="P141" i="8"/>
  <c r="BK141" i="8"/>
  <c r="J141" i="8"/>
  <c r="BE141" i="8"/>
  <c r="BI140" i="8"/>
  <c r="BH140" i="8"/>
  <c r="BG140" i="8"/>
  <c r="BF140" i="8"/>
  <c r="T140" i="8"/>
  <c r="R140" i="8"/>
  <c r="P140" i="8"/>
  <c r="BK140" i="8"/>
  <c r="J140" i="8"/>
  <c r="BE140" i="8" s="1"/>
  <c r="BI139" i="8"/>
  <c r="BH139" i="8"/>
  <c r="BG139" i="8"/>
  <c r="BF139" i="8"/>
  <c r="T139" i="8"/>
  <c r="R139" i="8"/>
  <c r="P139" i="8"/>
  <c r="BK139" i="8"/>
  <c r="J139" i="8"/>
  <c r="BE139" i="8"/>
  <c r="BI138" i="8"/>
  <c r="BH138" i="8"/>
  <c r="BG138" i="8"/>
  <c r="BF138" i="8"/>
  <c r="T138" i="8"/>
  <c r="R138" i="8"/>
  <c r="P138" i="8"/>
  <c r="BK138" i="8"/>
  <c r="J138" i="8"/>
  <c r="BE138" i="8" s="1"/>
  <c r="BI137" i="8"/>
  <c r="BH137" i="8"/>
  <c r="BG137" i="8"/>
  <c r="BF137" i="8"/>
  <c r="T137" i="8"/>
  <c r="R137" i="8"/>
  <c r="P137" i="8"/>
  <c r="BK137" i="8"/>
  <c r="J137" i="8"/>
  <c r="BE137" i="8"/>
  <c r="BI136" i="8"/>
  <c r="BH136" i="8"/>
  <c r="BG136" i="8"/>
  <c r="BF136" i="8"/>
  <c r="T136" i="8"/>
  <c r="R136" i="8"/>
  <c r="P136" i="8"/>
  <c r="BK136" i="8"/>
  <c r="J136" i="8"/>
  <c r="BE136" i="8" s="1"/>
  <c r="BI135" i="8"/>
  <c r="BH135" i="8"/>
  <c r="BG135" i="8"/>
  <c r="BF135" i="8"/>
  <c r="T135" i="8"/>
  <c r="R135" i="8"/>
  <c r="P135" i="8"/>
  <c r="BK135" i="8"/>
  <c r="J135" i="8"/>
  <c r="BE135" i="8"/>
  <c r="BI134" i="8"/>
  <c r="BH134" i="8"/>
  <c r="BG134" i="8"/>
  <c r="BF134" i="8"/>
  <c r="J36" i="8" s="1"/>
  <c r="AW104" i="1" s="1"/>
  <c r="T134" i="8"/>
  <c r="R134" i="8"/>
  <c r="P134" i="8"/>
  <c r="BK134" i="8"/>
  <c r="BK130" i="8" s="1"/>
  <c r="J134" i="8"/>
  <c r="BE134" i="8" s="1"/>
  <c r="BI133" i="8"/>
  <c r="BH133" i="8"/>
  <c r="BG133" i="8"/>
  <c r="BF133" i="8"/>
  <c r="T133" i="8"/>
  <c r="R133" i="8"/>
  <c r="P133" i="8"/>
  <c r="BK133" i="8"/>
  <c r="J133" i="8"/>
  <c r="BE133" i="8"/>
  <c r="BI132" i="8"/>
  <c r="BH132" i="8"/>
  <c r="BG132" i="8"/>
  <c r="BF132" i="8"/>
  <c r="T132" i="8"/>
  <c r="R132" i="8"/>
  <c r="P132" i="8"/>
  <c r="BK132" i="8"/>
  <c r="J132" i="8"/>
  <c r="BE132" i="8" s="1"/>
  <c r="BI131" i="8"/>
  <c r="BH131" i="8"/>
  <c r="BG131" i="8"/>
  <c r="BF131" i="8"/>
  <c r="T131" i="8"/>
  <c r="T130" i="8"/>
  <c r="R131" i="8"/>
  <c r="P131" i="8"/>
  <c r="P130" i="8"/>
  <c r="BK131" i="8"/>
  <c r="J131" i="8"/>
  <c r="BE131" i="8"/>
  <c r="J125" i="8"/>
  <c r="F125" i="8"/>
  <c r="F123" i="8"/>
  <c r="E121" i="8"/>
  <c r="J93" i="8"/>
  <c r="F93" i="8"/>
  <c r="F91" i="8"/>
  <c r="E89" i="8"/>
  <c r="J26" i="8"/>
  <c r="E26" i="8"/>
  <c r="J126" i="8"/>
  <c r="J94" i="8"/>
  <c r="J25" i="8"/>
  <c r="J20" i="8"/>
  <c r="E20" i="8"/>
  <c r="J19" i="8"/>
  <c r="J14" i="8"/>
  <c r="J91" i="8" s="1"/>
  <c r="J123" i="8"/>
  <c r="E7" i="8"/>
  <c r="J39" i="7"/>
  <c r="J38" i="7"/>
  <c r="AY103" i="1" s="1"/>
  <c r="J37" i="7"/>
  <c r="AX103" i="1" s="1"/>
  <c r="BI1066" i="7"/>
  <c r="BH1066" i="7"/>
  <c r="BG1066" i="7"/>
  <c r="BF1066" i="7"/>
  <c r="T1066" i="7"/>
  <c r="R1066" i="7"/>
  <c r="P1066" i="7"/>
  <c r="BK1066" i="7"/>
  <c r="J1066" i="7"/>
  <c r="BE1066" i="7" s="1"/>
  <c r="BI1065" i="7"/>
  <c r="BH1065" i="7"/>
  <c r="BG1065" i="7"/>
  <c r="BF1065" i="7"/>
  <c r="T1065" i="7"/>
  <c r="R1065" i="7"/>
  <c r="P1065" i="7"/>
  <c r="BK1065" i="7"/>
  <c r="J1065" i="7"/>
  <c r="BE1065" i="7" s="1"/>
  <c r="BI1064" i="7"/>
  <c r="BH1064" i="7"/>
  <c r="BG1064" i="7"/>
  <c r="BF1064" i="7"/>
  <c r="T1064" i="7"/>
  <c r="R1064" i="7"/>
  <c r="P1064" i="7"/>
  <c r="BK1064" i="7"/>
  <c r="J1064" i="7"/>
  <c r="BE1064" i="7" s="1"/>
  <c r="BI1063" i="7"/>
  <c r="BH1063" i="7"/>
  <c r="BG1063" i="7"/>
  <c r="BF1063" i="7"/>
  <c r="T1063" i="7"/>
  <c r="R1063" i="7"/>
  <c r="P1063" i="7"/>
  <c r="BK1063" i="7"/>
  <c r="J1063" i="7"/>
  <c r="BE1063" i="7" s="1"/>
  <c r="BI1062" i="7"/>
  <c r="BH1062" i="7"/>
  <c r="BG1062" i="7"/>
  <c r="BF1062" i="7"/>
  <c r="T1062" i="7"/>
  <c r="R1062" i="7"/>
  <c r="P1062" i="7"/>
  <c r="BK1062" i="7"/>
  <c r="J1062" i="7"/>
  <c r="BE1062" i="7" s="1"/>
  <c r="BI1061" i="7"/>
  <c r="BH1061" i="7"/>
  <c r="BG1061" i="7"/>
  <c r="BF1061" i="7"/>
  <c r="T1061" i="7"/>
  <c r="R1061" i="7"/>
  <c r="P1061" i="7"/>
  <c r="BK1061" i="7"/>
  <c r="J1061" i="7"/>
  <c r="BE1061" i="7" s="1"/>
  <c r="BI1060" i="7"/>
  <c r="BH1060" i="7"/>
  <c r="BG1060" i="7"/>
  <c r="BF1060" i="7"/>
  <c r="T1060" i="7"/>
  <c r="R1060" i="7"/>
  <c r="P1060" i="7"/>
  <c r="BK1060" i="7"/>
  <c r="J1060" i="7"/>
  <c r="BE1060" i="7" s="1"/>
  <c r="BI1059" i="7"/>
  <c r="BH1059" i="7"/>
  <c r="BG1059" i="7"/>
  <c r="BF1059" i="7"/>
  <c r="T1059" i="7"/>
  <c r="R1059" i="7"/>
  <c r="P1059" i="7"/>
  <c r="BK1059" i="7"/>
  <c r="J1059" i="7"/>
  <c r="BE1059" i="7"/>
  <c r="BI1058" i="7"/>
  <c r="BH1058" i="7"/>
  <c r="BG1058" i="7"/>
  <c r="BF1058" i="7"/>
  <c r="T1058" i="7"/>
  <c r="R1058" i="7"/>
  <c r="P1058" i="7"/>
  <c r="BK1058" i="7"/>
  <c r="J1058" i="7"/>
  <c r="BE1058" i="7" s="1"/>
  <c r="BI1057" i="7"/>
  <c r="BH1057" i="7"/>
  <c r="BG1057" i="7"/>
  <c r="BF1057" i="7"/>
  <c r="T1057" i="7"/>
  <c r="R1057" i="7"/>
  <c r="P1057" i="7"/>
  <c r="BK1057" i="7"/>
  <c r="BK1055" i="7" s="1"/>
  <c r="J1057" i="7"/>
  <c r="BE1057" i="7" s="1"/>
  <c r="BI1056" i="7"/>
  <c r="BH1056" i="7"/>
  <c r="BG1056" i="7"/>
  <c r="BF1056" i="7"/>
  <c r="T1056" i="7"/>
  <c r="R1056" i="7"/>
  <c r="R1055" i="7" s="1"/>
  <c r="R1054" i="7" s="1"/>
  <c r="P1056" i="7"/>
  <c r="BK1056" i="7"/>
  <c r="J1056" i="7"/>
  <c r="BE1056" i="7" s="1"/>
  <c r="BI1053" i="7"/>
  <c r="BH1053" i="7"/>
  <c r="BG1053" i="7"/>
  <c r="BF1053" i="7"/>
  <c r="T1053" i="7"/>
  <c r="T1048" i="7" s="1"/>
  <c r="R1053" i="7"/>
  <c r="P1053" i="7"/>
  <c r="BK1053" i="7"/>
  <c r="J1053" i="7"/>
  <c r="BE1053" i="7" s="1"/>
  <c r="BI1049" i="7"/>
  <c r="BH1049" i="7"/>
  <c r="BG1049" i="7"/>
  <c r="BF1049" i="7"/>
  <c r="T1049" i="7"/>
  <c r="R1049" i="7"/>
  <c r="R1048" i="7" s="1"/>
  <c r="P1049" i="7"/>
  <c r="P1048" i="7" s="1"/>
  <c r="BK1049" i="7"/>
  <c r="J1049" i="7"/>
  <c r="BE1049" i="7"/>
  <c r="BI1047" i="7"/>
  <c r="BH1047" i="7"/>
  <c r="BG1047" i="7"/>
  <c r="BF1047" i="7"/>
  <c r="T1047" i="7"/>
  <c r="R1047" i="7"/>
  <c r="P1047" i="7"/>
  <c r="BK1047" i="7"/>
  <c r="J1047" i="7"/>
  <c r="BE1047" i="7" s="1"/>
  <c r="BI1045" i="7"/>
  <c r="BH1045" i="7"/>
  <c r="BG1045" i="7"/>
  <c r="BF1045" i="7"/>
  <c r="T1045" i="7"/>
  <c r="R1045" i="7"/>
  <c r="P1045" i="7"/>
  <c r="P1036" i="7" s="1"/>
  <c r="BK1045" i="7"/>
  <c r="J1045" i="7"/>
  <c r="BE1045" i="7" s="1"/>
  <c r="BI1037" i="7"/>
  <c r="BH1037" i="7"/>
  <c r="BG1037" i="7"/>
  <c r="BF1037" i="7"/>
  <c r="T1037" i="7"/>
  <c r="R1037" i="7"/>
  <c r="P1037" i="7"/>
  <c r="BK1037" i="7"/>
  <c r="BK1036" i="7" s="1"/>
  <c r="J1036" i="7" s="1"/>
  <c r="J129" i="7" s="1"/>
  <c r="J1037" i="7"/>
  <c r="BE1037" i="7" s="1"/>
  <c r="BI982" i="7"/>
  <c r="BH982" i="7"/>
  <c r="BG982" i="7"/>
  <c r="BF982" i="7"/>
  <c r="T982" i="7"/>
  <c r="T981" i="7"/>
  <c r="R982" i="7"/>
  <c r="R981" i="7" s="1"/>
  <c r="P982" i="7"/>
  <c r="P981" i="7"/>
  <c r="BK982" i="7"/>
  <c r="BK981" i="7" s="1"/>
  <c r="J981" i="7" s="1"/>
  <c r="J128" i="7" s="1"/>
  <c r="J982" i="7"/>
  <c r="BE982" i="7" s="1"/>
  <c r="BI977" i="7"/>
  <c r="BH977" i="7"/>
  <c r="BG977" i="7"/>
  <c r="BF977" i="7"/>
  <c r="T977" i="7"/>
  <c r="R977" i="7"/>
  <c r="P977" i="7"/>
  <c r="BK977" i="7"/>
  <c r="J977" i="7"/>
  <c r="BE977" i="7"/>
  <c r="BI972" i="7"/>
  <c r="BH972" i="7"/>
  <c r="BG972" i="7"/>
  <c r="BF972" i="7"/>
  <c r="T972" i="7"/>
  <c r="R972" i="7"/>
  <c r="P972" i="7"/>
  <c r="BK972" i="7"/>
  <c r="BK964" i="7" s="1"/>
  <c r="J964" i="7" s="1"/>
  <c r="J127" i="7" s="1"/>
  <c r="J972" i="7"/>
  <c r="BE972" i="7" s="1"/>
  <c r="BI971" i="7"/>
  <c r="BH971" i="7"/>
  <c r="BG971" i="7"/>
  <c r="BF971" i="7"/>
  <c r="T971" i="7"/>
  <c r="R971" i="7"/>
  <c r="P971" i="7"/>
  <c r="BK971" i="7"/>
  <c r="J971" i="7"/>
  <c r="BE971" i="7"/>
  <c r="BI965" i="7"/>
  <c r="BH965" i="7"/>
  <c r="BG965" i="7"/>
  <c r="BF965" i="7"/>
  <c r="T965" i="7"/>
  <c r="T964" i="7" s="1"/>
  <c r="R965" i="7"/>
  <c r="P965" i="7"/>
  <c r="BK965" i="7"/>
  <c r="J965" i="7"/>
  <c r="BE965" i="7" s="1"/>
  <c r="BI963" i="7"/>
  <c r="BH963" i="7"/>
  <c r="BG963" i="7"/>
  <c r="BF963" i="7"/>
  <c r="T963" i="7"/>
  <c r="R963" i="7"/>
  <c r="P963" i="7"/>
  <c r="BK963" i="7"/>
  <c r="J963" i="7"/>
  <c r="BE963" i="7" s="1"/>
  <c r="BI962" i="7"/>
  <c r="BH962" i="7"/>
  <c r="BG962" i="7"/>
  <c r="BF962" i="7"/>
  <c r="T962" i="7"/>
  <c r="R962" i="7"/>
  <c r="P962" i="7"/>
  <c r="BK962" i="7"/>
  <c r="J962" i="7"/>
  <c r="BE962" i="7"/>
  <c r="BI961" i="7"/>
  <c r="BH961" i="7"/>
  <c r="BG961" i="7"/>
  <c r="BF961" i="7"/>
  <c r="T961" i="7"/>
  <c r="R961" i="7"/>
  <c r="P961" i="7"/>
  <c r="BK961" i="7"/>
  <c r="J961" i="7"/>
  <c r="BE961" i="7" s="1"/>
  <c r="BI960" i="7"/>
  <c r="BH960" i="7"/>
  <c r="BG960" i="7"/>
  <c r="BF960" i="7"/>
  <c r="T960" i="7"/>
  <c r="R960" i="7"/>
  <c r="P960" i="7"/>
  <c r="BK960" i="7"/>
  <c r="J960" i="7"/>
  <c r="BE960" i="7" s="1"/>
  <c r="BI959" i="7"/>
  <c r="BH959" i="7"/>
  <c r="BG959" i="7"/>
  <c r="BF959" i="7"/>
  <c r="T959" i="7"/>
  <c r="R959" i="7"/>
  <c r="P959" i="7"/>
  <c r="BK959" i="7"/>
  <c r="J959" i="7"/>
  <c r="BE959" i="7" s="1"/>
  <c r="BI958" i="7"/>
  <c r="BH958" i="7"/>
  <c r="BG958" i="7"/>
  <c r="BF958" i="7"/>
  <c r="T958" i="7"/>
  <c r="R958" i="7"/>
  <c r="P958" i="7"/>
  <c r="BK958" i="7"/>
  <c r="J958" i="7"/>
  <c r="BE958" i="7" s="1"/>
  <c r="BI957" i="7"/>
  <c r="BH957" i="7"/>
  <c r="BG957" i="7"/>
  <c r="BF957" i="7"/>
  <c r="T957" i="7"/>
  <c r="R957" i="7"/>
  <c r="P957" i="7"/>
  <c r="BK957" i="7"/>
  <c r="J957" i="7"/>
  <c r="BE957" i="7" s="1"/>
  <c r="BI951" i="7"/>
  <c r="BH951" i="7"/>
  <c r="BG951" i="7"/>
  <c r="BF951" i="7"/>
  <c r="T951" i="7"/>
  <c r="R951" i="7"/>
  <c r="P951" i="7"/>
  <c r="BK951" i="7"/>
  <c r="J951" i="7"/>
  <c r="BE951" i="7"/>
  <c r="BI948" i="7"/>
  <c r="BH948" i="7"/>
  <c r="BG948" i="7"/>
  <c r="BF948" i="7"/>
  <c r="T948" i="7"/>
  <c r="T934" i="7" s="1"/>
  <c r="R948" i="7"/>
  <c r="P948" i="7"/>
  <c r="BK948" i="7"/>
  <c r="J948" i="7"/>
  <c r="BE948" i="7" s="1"/>
  <c r="BI935" i="7"/>
  <c r="BH935" i="7"/>
  <c r="BG935" i="7"/>
  <c r="BF935" i="7"/>
  <c r="T935" i="7"/>
  <c r="R935" i="7"/>
  <c r="P935" i="7"/>
  <c r="BK935" i="7"/>
  <c r="J935" i="7"/>
  <c r="BE935" i="7" s="1"/>
  <c r="BI933" i="7"/>
  <c r="BH933" i="7"/>
  <c r="BG933" i="7"/>
  <c r="BF933" i="7"/>
  <c r="T933" i="7"/>
  <c r="R933" i="7"/>
  <c r="P933" i="7"/>
  <c r="BK933" i="7"/>
  <c r="J933" i="7"/>
  <c r="BE933" i="7" s="1"/>
  <c r="BI932" i="7"/>
  <c r="BH932" i="7"/>
  <c r="BG932" i="7"/>
  <c r="BF932" i="7"/>
  <c r="T932" i="7"/>
  <c r="R932" i="7"/>
  <c r="P932" i="7"/>
  <c r="BK932" i="7"/>
  <c r="J932" i="7"/>
  <c r="BE932" i="7" s="1"/>
  <c r="BI930" i="7"/>
  <c r="BH930" i="7"/>
  <c r="BG930" i="7"/>
  <c r="BF930" i="7"/>
  <c r="T930" i="7"/>
  <c r="R930" i="7"/>
  <c r="P930" i="7"/>
  <c r="BK930" i="7"/>
  <c r="J930" i="7"/>
  <c r="BE930" i="7"/>
  <c r="BI929" i="7"/>
  <c r="BH929" i="7"/>
  <c r="BG929" i="7"/>
  <c r="BF929" i="7"/>
  <c r="T929" i="7"/>
  <c r="R929" i="7"/>
  <c r="P929" i="7"/>
  <c r="BK929" i="7"/>
  <c r="J929" i="7"/>
  <c r="BE929" i="7" s="1"/>
  <c r="BI928" i="7"/>
  <c r="BH928" i="7"/>
  <c r="BG928" i="7"/>
  <c r="BF928" i="7"/>
  <c r="T928" i="7"/>
  <c r="R928" i="7"/>
  <c r="P928" i="7"/>
  <c r="BK928" i="7"/>
  <c r="J928" i="7"/>
  <c r="BE928" i="7"/>
  <c r="BI924" i="7"/>
  <c r="BH924" i="7"/>
  <c r="BG924" i="7"/>
  <c r="BF924" i="7"/>
  <c r="T924" i="7"/>
  <c r="R924" i="7"/>
  <c r="P924" i="7"/>
  <c r="BK924" i="7"/>
  <c r="J924" i="7"/>
  <c r="BE924" i="7" s="1"/>
  <c r="BI921" i="7"/>
  <c r="BH921" i="7"/>
  <c r="BG921" i="7"/>
  <c r="BF921" i="7"/>
  <c r="T921" i="7"/>
  <c r="R921" i="7"/>
  <c r="P921" i="7"/>
  <c r="BK921" i="7"/>
  <c r="J921" i="7"/>
  <c r="BE921" i="7" s="1"/>
  <c r="BI917" i="7"/>
  <c r="BH917" i="7"/>
  <c r="BG917" i="7"/>
  <c r="BF917" i="7"/>
  <c r="T917" i="7"/>
  <c r="R917" i="7"/>
  <c r="P917" i="7"/>
  <c r="BK917" i="7"/>
  <c r="J917" i="7"/>
  <c r="BE917" i="7" s="1"/>
  <c r="BI915" i="7"/>
  <c r="BH915" i="7"/>
  <c r="BG915" i="7"/>
  <c r="BF915" i="7"/>
  <c r="T915" i="7"/>
  <c r="R915" i="7"/>
  <c r="P915" i="7"/>
  <c r="BK915" i="7"/>
  <c r="J915" i="7"/>
  <c r="BE915" i="7" s="1"/>
  <c r="BI911" i="7"/>
  <c r="BH911" i="7"/>
  <c r="BG911" i="7"/>
  <c r="BF911" i="7"/>
  <c r="T911" i="7"/>
  <c r="R911" i="7"/>
  <c r="P911" i="7"/>
  <c r="BK911" i="7"/>
  <c r="J911" i="7"/>
  <c r="BE911" i="7" s="1"/>
  <c r="BI909" i="7"/>
  <c r="BH909" i="7"/>
  <c r="BG909" i="7"/>
  <c r="BF909" i="7"/>
  <c r="T909" i="7"/>
  <c r="R909" i="7"/>
  <c r="P909" i="7"/>
  <c r="BK909" i="7"/>
  <c r="J909" i="7"/>
  <c r="BE909" i="7"/>
  <c r="BI908" i="7"/>
  <c r="BH908" i="7"/>
  <c r="BG908" i="7"/>
  <c r="BF908" i="7"/>
  <c r="T908" i="7"/>
  <c r="R908" i="7"/>
  <c r="P908" i="7"/>
  <c r="BK908" i="7"/>
  <c r="J908" i="7"/>
  <c r="BE908" i="7" s="1"/>
  <c r="BI906" i="7"/>
  <c r="BH906" i="7"/>
  <c r="BG906" i="7"/>
  <c r="BF906" i="7"/>
  <c r="T906" i="7"/>
  <c r="R906" i="7"/>
  <c r="P906" i="7"/>
  <c r="BK906" i="7"/>
  <c r="J906" i="7"/>
  <c r="BE906" i="7"/>
  <c r="BI904" i="7"/>
  <c r="BH904" i="7"/>
  <c r="BG904" i="7"/>
  <c r="BF904" i="7"/>
  <c r="T904" i="7"/>
  <c r="R904" i="7"/>
  <c r="P904" i="7"/>
  <c r="BK904" i="7"/>
  <c r="J904" i="7"/>
  <c r="BE904" i="7" s="1"/>
  <c r="BI902" i="7"/>
  <c r="BH902" i="7"/>
  <c r="BG902" i="7"/>
  <c r="BF902" i="7"/>
  <c r="T902" i="7"/>
  <c r="R902" i="7"/>
  <c r="P902" i="7"/>
  <c r="BK902" i="7"/>
  <c r="J902" i="7"/>
  <c r="BE902" i="7" s="1"/>
  <c r="BI901" i="7"/>
  <c r="BH901" i="7"/>
  <c r="BG901" i="7"/>
  <c r="BF901" i="7"/>
  <c r="T901" i="7"/>
  <c r="R901" i="7"/>
  <c r="P901" i="7"/>
  <c r="BK901" i="7"/>
  <c r="J901" i="7"/>
  <c r="BE901" i="7"/>
  <c r="BI900" i="7"/>
  <c r="BH900" i="7"/>
  <c r="BG900" i="7"/>
  <c r="BF900" i="7"/>
  <c r="T900" i="7"/>
  <c r="R900" i="7"/>
  <c r="P900" i="7"/>
  <c r="BK900" i="7"/>
  <c r="J900" i="7"/>
  <c r="BE900" i="7" s="1"/>
  <c r="BI896" i="7"/>
  <c r="BH896" i="7"/>
  <c r="BG896" i="7"/>
  <c r="BF896" i="7"/>
  <c r="T896" i="7"/>
  <c r="R896" i="7"/>
  <c r="P896" i="7"/>
  <c r="BK896" i="7"/>
  <c r="J896" i="7"/>
  <c r="BE896" i="7"/>
  <c r="BI892" i="7"/>
  <c r="BH892" i="7"/>
  <c r="BG892" i="7"/>
  <c r="BF892" i="7"/>
  <c r="T892" i="7"/>
  <c r="R892" i="7"/>
  <c r="P892" i="7"/>
  <c r="BK892" i="7"/>
  <c r="J892" i="7"/>
  <c r="BE892" i="7" s="1"/>
  <c r="BI890" i="7"/>
  <c r="BH890" i="7"/>
  <c r="BG890" i="7"/>
  <c r="BF890" i="7"/>
  <c r="T890" i="7"/>
  <c r="R890" i="7"/>
  <c r="P890" i="7"/>
  <c r="BK890" i="7"/>
  <c r="J890" i="7"/>
  <c r="BE890" i="7" s="1"/>
  <c r="BI878" i="7"/>
  <c r="BH878" i="7"/>
  <c r="BG878" i="7"/>
  <c r="BF878" i="7"/>
  <c r="T878" i="7"/>
  <c r="R878" i="7"/>
  <c r="P878" i="7"/>
  <c r="BK878" i="7"/>
  <c r="J878" i="7"/>
  <c r="BE878" i="7" s="1"/>
  <c r="BI876" i="7"/>
  <c r="BH876" i="7"/>
  <c r="BG876" i="7"/>
  <c r="BF876" i="7"/>
  <c r="T876" i="7"/>
  <c r="R876" i="7"/>
  <c r="P876" i="7"/>
  <c r="BK876" i="7"/>
  <c r="J876" i="7"/>
  <c r="BE876" i="7" s="1"/>
  <c r="BI874" i="7"/>
  <c r="BH874" i="7"/>
  <c r="BG874" i="7"/>
  <c r="BF874" i="7"/>
  <c r="T874" i="7"/>
  <c r="R874" i="7"/>
  <c r="P874" i="7"/>
  <c r="BK874" i="7"/>
  <c r="J874" i="7"/>
  <c r="BE874" i="7" s="1"/>
  <c r="BI873" i="7"/>
  <c r="BH873" i="7"/>
  <c r="BG873" i="7"/>
  <c r="BF873" i="7"/>
  <c r="T873" i="7"/>
  <c r="R873" i="7"/>
  <c r="P873" i="7"/>
  <c r="BK873" i="7"/>
  <c r="J873" i="7"/>
  <c r="BE873" i="7"/>
  <c r="BI872" i="7"/>
  <c r="BH872" i="7"/>
  <c r="BG872" i="7"/>
  <c r="BF872" i="7"/>
  <c r="T872" i="7"/>
  <c r="R872" i="7"/>
  <c r="P872" i="7"/>
  <c r="BK872" i="7"/>
  <c r="BK863" i="7" s="1"/>
  <c r="J863" i="7" s="1"/>
  <c r="J124" i="7" s="1"/>
  <c r="J872" i="7"/>
  <c r="BE872" i="7" s="1"/>
  <c r="BI870" i="7"/>
  <c r="BH870" i="7"/>
  <c r="BG870" i="7"/>
  <c r="BF870" i="7"/>
  <c r="T870" i="7"/>
  <c r="R870" i="7"/>
  <c r="P870" i="7"/>
  <c r="BK870" i="7"/>
  <c r="J870" i="7"/>
  <c r="BE870" i="7"/>
  <c r="BI864" i="7"/>
  <c r="BH864" i="7"/>
  <c r="BG864" i="7"/>
  <c r="BF864" i="7"/>
  <c r="T864" i="7"/>
  <c r="R864" i="7"/>
  <c r="P864" i="7"/>
  <c r="BK864" i="7"/>
  <c r="J864" i="7"/>
  <c r="BE864" i="7" s="1"/>
  <c r="BI862" i="7"/>
  <c r="BH862" i="7"/>
  <c r="BG862" i="7"/>
  <c r="BF862" i="7"/>
  <c r="T862" i="7"/>
  <c r="R862" i="7"/>
  <c r="P862" i="7"/>
  <c r="BK862" i="7"/>
  <c r="J862" i="7"/>
  <c r="BE862" i="7" s="1"/>
  <c r="BI861" i="7"/>
  <c r="BH861" i="7"/>
  <c r="BG861" i="7"/>
  <c r="BF861" i="7"/>
  <c r="T861" i="7"/>
  <c r="R861" i="7"/>
  <c r="P861" i="7"/>
  <c r="BK861" i="7"/>
  <c r="J861" i="7"/>
  <c r="BE861" i="7"/>
  <c r="BI859" i="7"/>
  <c r="BH859" i="7"/>
  <c r="BG859" i="7"/>
  <c r="BF859" i="7"/>
  <c r="T859" i="7"/>
  <c r="R859" i="7"/>
  <c r="P859" i="7"/>
  <c r="BK859" i="7"/>
  <c r="J859" i="7"/>
  <c r="BE859" i="7" s="1"/>
  <c r="BI858" i="7"/>
  <c r="BH858" i="7"/>
  <c r="BG858" i="7"/>
  <c r="BF858" i="7"/>
  <c r="T858" i="7"/>
  <c r="R858" i="7"/>
  <c r="P858" i="7"/>
  <c r="BK858" i="7"/>
  <c r="J858" i="7"/>
  <c r="BE858" i="7" s="1"/>
  <c r="BI857" i="7"/>
  <c r="BH857" i="7"/>
  <c r="BG857" i="7"/>
  <c r="BF857" i="7"/>
  <c r="T857" i="7"/>
  <c r="R857" i="7"/>
  <c r="P857" i="7"/>
  <c r="BK857" i="7"/>
  <c r="J857" i="7"/>
  <c r="BE857" i="7" s="1"/>
  <c r="BI856" i="7"/>
  <c r="BH856" i="7"/>
  <c r="BG856" i="7"/>
  <c r="BF856" i="7"/>
  <c r="T856" i="7"/>
  <c r="R856" i="7"/>
  <c r="P856" i="7"/>
  <c r="BK856" i="7"/>
  <c r="J856" i="7"/>
  <c r="BE856" i="7" s="1"/>
  <c r="BI854" i="7"/>
  <c r="BH854" i="7"/>
  <c r="BG854" i="7"/>
  <c r="BF854" i="7"/>
  <c r="T854" i="7"/>
  <c r="R854" i="7"/>
  <c r="P854" i="7"/>
  <c r="BK854" i="7"/>
  <c r="J854" i="7"/>
  <c r="BE854" i="7" s="1"/>
  <c r="BI850" i="7"/>
  <c r="BH850" i="7"/>
  <c r="BG850" i="7"/>
  <c r="BF850" i="7"/>
  <c r="T850" i="7"/>
  <c r="R850" i="7"/>
  <c r="P850" i="7"/>
  <c r="BK850" i="7"/>
  <c r="J850" i="7"/>
  <c r="BE850" i="7"/>
  <c r="BI849" i="7"/>
  <c r="BH849" i="7"/>
  <c r="BG849" i="7"/>
  <c r="BF849" i="7"/>
  <c r="T849" i="7"/>
  <c r="R849" i="7"/>
  <c r="P849" i="7"/>
  <c r="BK849" i="7"/>
  <c r="J849" i="7"/>
  <c r="BE849" i="7" s="1"/>
  <c r="BI848" i="7"/>
  <c r="BH848" i="7"/>
  <c r="BG848" i="7"/>
  <c r="BF848" i="7"/>
  <c r="T848" i="7"/>
  <c r="R848" i="7"/>
  <c r="P848" i="7"/>
  <c r="BK848" i="7"/>
  <c r="J848" i="7"/>
  <c r="BE848" i="7"/>
  <c r="BI847" i="7"/>
  <c r="BH847" i="7"/>
  <c r="BG847" i="7"/>
  <c r="BF847" i="7"/>
  <c r="T847" i="7"/>
  <c r="R847" i="7"/>
  <c r="P847" i="7"/>
  <c r="BK847" i="7"/>
  <c r="J847" i="7"/>
  <c r="BE847" i="7" s="1"/>
  <c r="BI846" i="7"/>
  <c r="BH846" i="7"/>
  <c r="BG846" i="7"/>
  <c r="BF846" i="7"/>
  <c r="T846" i="7"/>
  <c r="R846" i="7"/>
  <c r="P846" i="7"/>
  <c r="BK846" i="7"/>
  <c r="J846" i="7"/>
  <c r="BE846" i="7" s="1"/>
  <c r="BI845" i="7"/>
  <c r="BH845" i="7"/>
  <c r="BG845" i="7"/>
  <c r="BF845" i="7"/>
  <c r="T845" i="7"/>
  <c r="R845" i="7"/>
  <c r="P845" i="7"/>
  <c r="BK845" i="7"/>
  <c r="J845" i="7"/>
  <c r="BE845" i="7" s="1"/>
  <c r="BI844" i="7"/>
  <c r="BH844" i="7"/>
  <c r="BG844" i="7"/>
  <c r="BF844" i="7"/>
  <c r="T844" i="7"/>
  <c r="R844" i="7"/>
  <c r="P844" i="7"/>
  <c r="BK844" i="7"/>
  <c r="J844" i="7"/>
  <c r="BE844" i="7" s="1"/>
  <c r="BI843" i="7"/>
  <c r="BH843" i="7"/>
  <c r="BG843" i="7"/>
  <c r="BF843" i="7"/>
  <c r="T843" i="7"/>
  <c r="R843" i="7"/>
  <c r="P843" i="7"/>
  <c r="BK843" i="7"/>
  <c r="J843" i="7"/>
  <c r="BE843" i="7" s="1"/>
  <c r="BI842" i="7"/>
  <c r="BH842" i="7"/>
  <c r="BG842" i="7"/>
  <c r="BF842" i="7"/>
  <c r="T842" i="7"/>
  <c r="R842" i="7"/>
  <c r="P842" i="7"/>
  <c r="BK842" i="7"/>
  <c r="J842" i="7"/>
  <c r="BE842" i="7"/>
  <c r="BI841" i="7"/>
  <c r="BH841" i="7"/>
  <c r="BG841" i="7"/>
  <c r="BF841" i="7"/>
  <c r="T841" i="7"/>
  <c r="R841" i="7"/>
  <c r="P841" i="7"/>
  <c r="BK841" i="7"/>
  <c r="J841" i="7"/>
  <c r="BE841" i="7" s="1"/>
  <c r="BI840" i="7"/>
  <c r="BH840" i="7"/>
  <c r="BG840" i="7"/>
  <c r="BF840" i="7"/>
  <c r="T840" i="7"/>
  <c r="R840" i="7"/>
  <c r="P840" i="7"/>
  <c r="BK840" i="7"/>
  <c r="J840" i="7"/>
  <c r="BE840" i="7"/>
  <c r="BI839" i="7"/>
  <c r="BH839" i="7"/>
  <c r="BG839" i="7"/>
  <c r="BF839" i="7"/>
  <c r="T839" i="7"/>
  <c r="R839" i="7"/>
  <c r="P839" i="7"/>
  <c r="BK839" i="7"/>
  <c r="J839" i="7"/>
  <c r="BE839" i="7" s="1"/>
  <c r="BI838" i="7"/>
  <c r="BH838" i="7"/>
  <c r="BG838" i="7"/>
  <c r="BF838" i="7"/>
  <c r="T838" i="7"/>
  <c r="R838" i="7"/>
  <c r="P838" i="7"/>
  <c r="BK838" i="7"/>
  <c r="J838" i="7"/>
  <c r="BE838" i="7" s="1"/>
  <c r="BI837" i="7"/>
  <c r="BH837" i="7"/>
  <c r="BG837" i="7"/>
  <c r="BF837" i="7"/>
  <c r="T837" i="7"/>
  <c r="R837" i="7"/>
  <c r="P837" i="7"/>
  <c r="BK837" i="7"/>
  <c r="J837" i="7"/>
  <c r="BE837" i="7" s="1"/>
  <c r="BI836" i="7"/>
  <c r="BH836" i="7"/>
  <c r="BG836" i="7"/>
  <c r="BF836" i="7"/>
  <c r="T836" i="7"/>
  <c r="R836" i="7"/>
  <c r="P836" i="7"/>
  <c r="BK836" i="7"/>
  <c r="J836" i="7"/>
  <c r="BE836" i="7" s="1"/>
  <c r="BI835" i="7"/>
  <c r="BH835" i="7"/>
  <c r="BG835" i="7"/>
  <c r="BF835" i="7"/>
  <c r="T835" i="7"/>
  <c r="R835" i="7"/>
  <c r="P835" i="7"/>
  <c r="BK835" i="7"/>
  <c r="J835" i="7"/>
  <c r="BE835" i="7" s="1"/>
  <c r="BI834" i="7"/>
  <c r="BH834" i="7"/>
  <c r="BG834" i="7"/>
  <c r="BF834" i="7"/>
  <c r="T834" i="7"/>
  <c r="R834" i="7"/>
  <c r="P834" i="7"/>
  <c r="BK834" i="7"/>
  <c r="J834" i="7"/>
  <c r="BE834" i="7"/>
  <c r="BI832" i="7"/>
  <c r="BH832" i="7"/>
  <c r="BG832" i="7"/>
  <c r="BF832" i="7"/>
  <c r="T832" i="7"/>
  <c r="R832" i="7"/>
  <c r="P832" i="7"/>
  <c r="BK832" i="7"/>
  <c r="J832" i="7"/>
  <c r="BE832" i="7" s="1"/>
  <c r="BI831" i="7"/>
  <c r="BH831" i="7"/>
  <c r="BG831" i="7"/>
  <c r="BF831" i="7"/>
  <c r="T831" i="7"/>
  <c r="R831" i="7"/>
  <c r="P831" i="7"/>
  <c r="BK831" i="7"/>
  <c r="J831" i="7"/>
  <c r="BE831" i="7"/>
  <c r="BI830" i="7"/>
  <c r="BH830" i="7"/>
  <c r="BG830" i="7"/>
  <c r="BF830" i="7"/>
  <c r="T830" i="7"/>
  <c r="R830" i="7"/>
  <c r="P830" i="7"/>
  <c r="BK830" i="7"/>
  <c r="J830" i="7"/>
  <c r="BE830" i="7" s="1"/>
  <c r="BI828" i="7"/>
  <c r="BH828" i="7"/>
  <c r="BG828" i="7"/>
  <c r="BF828" i="7"/>
  <c r="T828" i="7"/>
  <c r="R828" i="7"/>
  <c r="P828" i="7"/>
  <c r="BK828" i="7"/>
  <c r="J828" i="7"/>
  <c r="BE828" i="7" s="1"/>
  <c r="BI827" i="7"/>
  <c r="BH827" i="7"/>
  <c r="BG827" i="7"/>
  <c r="BF827" i="7"/>
  <c r="T827" i="7"/>
  <c r="R827" i="7"/>
  <c r="P827" i="7"/>
  <c r="BK827" i="7"/>
  <c r="J827" i="7"/>
  <c r="BE827" i="7" s="1"/>
  <c r="BI826" i="7"/>
  <c r="BH826" i="7"/>
  <c r="BG826" i="7"/>
  <c r="BF826" i="7"/>
  <c r="T826" i="7"/>
  <c r="R826" i="7"/>
  <c r="P826" i="7"/>
  <c r="BK826" i="7"/>
  <c r="J826" i="7"/>
  <c r="BE826" i="7" s="1"/>
  <c r="BI822" i="7"/>
  <c r="BH822" i="7"/>
  <c r="BG822" i="7"/>
  <c r="BF822" i="7"/>
  <c r="T822" i="7"/>
  <c r="R822" i="7"/>
  <c r="P822" i="7"/>
  <c r="BK822" i="7"/>
  <c r="J822" i="7"/>
  <c r="BE822" i="7" s="1"/>
  <c r="BI813" i="7"/>
  <c r="BH813" i="7"/>
  <c r="BG813" i="7"/>
  <c r="BF813" i="7"/>
  <c r="T813" i="7"/>
  <c r="R813" i="7"/>
  <c r="P813" i="7"/>
  <c r="BK813" i="7"/>
  <c r="J813" i="7"/>
  <c r="BE813" i="7"/>
  <c r="BI811" i="7"/>
  <c r="BH811" i="7"/>
  <c r="BG811" i="7"/>
  <c r="BF811" i="7"/>
  <c r="T811" i="7"/>
  <c r="T804" i="7" s="1"/>
  <c r="R811" i="7"/>
  <c r="P811" i="7"/>
  <c r="BK811" i="7"/>
  <c r="J811" i="7"/>
  <c r="BE811" i="7" s="1"/>
  <c r="BI805" i="7"/>
  <c r="BH805" i="7"/>
  <c r="BG805" i="7"/>
  <c r="BF805" i="7"/>
  <c r="T805" i="7"/>
  <c r="R805" i="7"/>
  <c r="P805" i="7"/>
  <c r="BK805" i="7"/>
  <c r="J805" i="7"/>
  <c r="BE805" i="7" s="1"/>
  <c r="BI803" i="7"/>
  <c r="BH803" i="7"/>
  <c r="BG803" i="7"/>
  <c r="BF803" i="7"/>
  <c r="T803" i="7"/>
  <c r="R803" i="7"/>
  <c r="P803" i="7"/>
  <c r="BK803" i="7"/>
  <c r="J803" i="7"/>
  <c r="BE803" i="7" s="1"/>
  <c r="BI800" i="7"/>
  <c r="BH800" i="7"/>
  <c r="BG800" i="7"/>
  <c r="BF800" i="7"/>
  <c r="T800" i="7"/>
  <c r="R800" i="7"/>
  <c r="P800" i="7"/>
  <c r="BK800" i="7"/>
  <c r="J800" i="7"/>
  <c r="BE800" i="7" s="1"/>
  <c r="BI799" i="7"/>
  <c r="BH799" i="7"/>
  <c r="BG799" i="7"/>
  <c r="BF799" i="7"/>
  <c r="T799" i="7"/>
  <c r="R799" i="7"/>
  <c r="R796" i="7" s="1"/>
  <c r="P799" i="7"/>
  <c r="BK799" i="7"/>
  <c r="J799" i="7"/>
  <c r="BE799" i="7"/>
  <c r="BI797" i="7"/>
  <c r="BH797" i="7"/>
  <c r="BG797" i="7"/>
  <c r="BF797" i="7"/>
  <c r="T797" i="7"/>
  <c r="R797" i="7"/>
  <c r="P797" i="7"/>
  <c r="BK797" i="7"/>
  <c r="J797" i="7"/>
  <c r="BE797" i="7" s="1"/>
  <c r="BI795" i="7"/>
  <c r="BH795" i="7"/>
  <c r="BG795" i="7"/>
  <c r="BF795" i="7"/>
  <c r="T795" i="7"/>
  <c r="R795" i="7"/>
  <c r="P795" i="7"/>
  <c r="BK795" i="7"/>
  <c r="J795" i="7"/>
  <c r="BE795" i="7" s="1"/>
  <c r="BI794" i="7"/>
  <c r="BH794" i="7"/>
  <c r="BG794" i="7"/>
  <c r="BF794" i="7"/>
  <c r="T794" i="7"/>
  <c r="R794" i="7"/>
  <c r="P794" i="7"/>
  <c r="BK794" i="7"/>
  <c r="J794" i="7"/>
  <c r="BE794" i="7" s="1"/>
  <c r="BI792" i="7"/>
  <c r="BH792" i="7"/>
  <c r="BG792" i="7"/>
  <c r="BF792" i="7"/>
  <c r="T792" i="7"/>
  <c r="R792" i="7"/>
  <c r="P792" i="7"/>
  <c r="BK792" i="7"/>
  <c r="J792" i="7"/>
  <c r="BE792" i="7" s="1"/>
  <c r="BI791" i="7"/>
  <c r="BH791" i="7"/>
  <c r="BG791" i="7"/>
  <c r="BF791" i="7"/>
  <c r="T791" i="7"/>
  <c r="R791" i="7"/>
  <c r="P791" i="7"/>
  <c r="BK791" i="7"/>
  <c r="J791" i="7"/>
  <c r="BE791" i="7"/>
  <c r="BI790" i="7"/>
  <c r="BH790" i="7"/>
  <c r="BG790" i="7"/>
  <c r="BF790" i="7"/>
  <c r="T790" i="7"/>
  <c r="R790" i="7"/>
  <c r="P790" i="7"/>
  <c r="BK790" i="7"/>
  <c r="J790" i="7"/>
  <c r="BE790" i="7" s="1"/>
  <c r="BI789" i="7"/>
  <c r="BH789" i="7"/>
  <c r="BG789" i="7"/>
  <c r="BF789" i="7"/>
  <c r="T789" i="7"/>
  <c r="R789" i="7"/>
  <c r="P789" i="7"/>
  <c r="BK789" i="7"/>
  <c r="J789" i="7"/>
  <c r="BE789" i="7"/>
  <c r="BI788" i="7"/>
  <c r="BH788" i="7"/>
  <c r="BG788" i="7"/>
  <c r="BF788" i="7"/>
  <c r="T788" i="7"/>
  <c r="R788" i="7"/>
  <c r="P788" i="7"/>
  <c r="BK788" i="7"/>
  <c r="J788" i="7"/>
  <c r="BE788" i="7" s="1"/>
  <c r="BI787" i="7"/>
  <c r="BH787" i="7"/>
  <c r="BG787" i="7"/>
  <c r="BF787" i="7"/>
  <c r="T787" i="7"/>
  <c r="R787" i="7"/>
  <c r="P787" i="7"/>
  <c r="BK787" i="7"/>
  <c r="J787" i="7"/>
  <c r="BE787" i="7" s="1"/>
  <c r="BI786" i="7"/>
  <c r="BH786" i="7"/>
  <c r="BG786" i="7"/>
  <c r="BF786" i="7"/>
  <c r="T786" i="7"/>
  <c r="R786" i="7"/>
  <c r="P786" i="7"/>
  <c r="BK786" i="7"/>
  <c r="J786" i="7"/>
  <c r="BE786" i="7" s="1"/>
  <c r="BI784" i="7"/>
  <c r="BH784" i="7"/>
  <c r="BG784" i="7"/>
  <c r="BF784" i="7"/>
  <c r="T784" i="7"/>
  <c r="R784" i="7"/>
  <c r="P784" i="7"/>
  <c r="BK784" i="7"/>
  <c r="J784" i="7"/>
  <c r="BE784" i="7" s="1"/>
  <c r="BI783" i="7"/>
  <c r="BH783" i="7"/>
  <c r="BG783" i="7"/>
  <c r="BF783" i="7"/>
  <c r="T783" i="7"/>
  <c r="R783" i="7"/>
  <c r="P783" i="7"/>
  <c r="BK783" i="7"/>
  <c r="J783" i="7"/>
  <c r="BE783" i="7" s="1"/>
  <c r="BI779" i="7"/>
  <c r="BH779" i="7"/>
  <c r="BG779" i="7"/>
  <c r="BF779" i="7"/>
  <c r="T779" i="7"/>
  <c r="R779" i="7"/>
  <c r="P779" i="7"/>
  <c r="BK779" i="7"/>
  <c r="J779" i="7"/>
  <c r="BE779" i="7"/>
  <c r="BI778" i="7"/>
  <c r="BH778" i="7"/>
  <c r="BG778" i="7"/>
  <c r="BF778" i="7"/>
  <c r="T778" i="7"/>
  <c r="R778" i="7"/>
  <c r="P778" i="7"/>
  <c r="BK778" i="7"/>
  <c r="J778" i="7"/>
  <c r="BE778" i="7" s="1"/>
  <c r="BI777" i="7"/>
  <c r="BH777" i="7"/>
  <c r="BG777" i="7"/>
  <c r="BF777" i="7"/>
  <c r="T777" i="7"/>
  <c r="R777" i="7"/>
  <c r="P777" i="7"/>
  <c r="BK777" i="7"/>
  <c r="J777" i="7"/>
  <c r="BE777" i="7"/>
  <c r="BI776" i="7"/>
  <c r="BH776" i="7"/>
  <c r="BG776" i="7"/>
  <c r="BF776" i="7"/>
  <c r="T776" i="7"/>
  <c r="R776" i="7"/>
  <c r="P776" i="7"/>
  <c r="BK776" i="7"/>
  <c r="J776" i="7"/>
  <c r="BE776" i="7" s="1"/>
  <c r="BI775" i="7"/>
  <c r="BH775" i="7"/>
  <c r="BG775" i="7"/>
  <c r="BF775" i="7"/>
  <c r="T775" i="7"/>
  <c r="R775" i="7"/>
  <c r="P775" i="7"/>
  <c r="BK775" i="7"/>
  <c r="J775" i="7"/>
  <c r="BE775" i="7" s="1"/>
  <c r="BI774" i="7"/>
  <c r="BH774" i="7"/>
  <c r="BG774" i="7"/>
  <c r="BF774" i="7"/>
  <c r="T774" i="7"/>
  <c r="R774" i="7"/>
  <c r="P774" i="7"/>
  <c r="BK774" i="7"/>
  <c r="J774" i="7"/>
  <c r="BE774" i="7" s="1"/>
  <c r="BI770" i="7"/>
  <c r="BH770" i="7"/>
  <c r="BG770" i="7"/>
  <c r="BF770" i="7"/>
  <c r="T770" i="7"/>
  <c r="R770" i="7"/>
  <c r="P770" i="7"/>
  <c r="BK770" i="7"/>
  <c r="J770" i="7"/>
  <c r="BE770" i="7" s="1"/>
  <c r="BI769" i="7"/>
  <c r="BH769" i="7"/>
  <c r="BG769" i="7"/>
  <c r="BF769" i="7"/>
  <c r="T769" i="7"/>
  <c r="R769" i="7"/>
  <c r="P769" i="7"/>
  <c r="BK769" i="7"/>
  <c r="J769" i="7"/>
  <c r="BE769" i="7" s="1"/>
  <c r="BI767" i="7"/>
  <c r="BH767" i="7"/>
  <c r="BG767" i="7"/>
  <c r="BF767" i="7"/>
  <c r="T767" i="7"/>
  <c r="R767" i="7"/>
  <c r="P767" i="7"/>
  <c r="BK767" i="7"/>
  <c r="J767" i="7"/>
  <c r="BE767" i="7"/>
  <c r="BI762" i="7"/>
  <c r="BH762" i="7"/>
  <c r="BG762" i="7"/>
  <c r="BF762" i="7"/>
  <c r="T762" i="7"/>
  <c r="R762" i="7"/>
  <c r="P762" i="7"/>
  <c r="BK762" i="7"/>
  <c r="J762" i="7"/>
  <c r="BE762" i="7" s="1"/>
  <c r="BI761" i="7"/>
  <c r="BH761" i="7"/>
  <c r="BG761" i="7"/>
  <c r="BF761" i="7"/>
  <c r="T761" i="7"/>
  <c r="R761" i="7"/>
  <c r="P761" i="7"/>
  <c r="BK761" i="7"/>
  <c r="J761" i="7"/>
  <c r="BE761" i="7"/>
  <c r="BI760" i="7"/>
  <c r="BH760" i="7"/>
  <c r="BG760" i="7"/>
  <c r="BF760" i="7"/>
  <c r="T760" i="7"/>
  <c r="R760" i="7"/>
  <c r="P760" i="7"/>
  <c r="BK760" i="7"/>
  <c r="J760" i="7"/>
  <c r="BE760" i="7" s="1"/>
  <c r="BI759" i="7"/>
  <c r="BH759" i="7"/>
  <c r="BG759" i="7"/>
  <c r="BF759" i="7"/>
  <c r="T759" i="7"/>
  <c r="T758" i="7" s="1"/>
  <c r="R759" i="7"/>
  <c r="P759" i="7"/>
  <c r="BK759" i="7"/>
  <c r="J759" i="7"/>
  <c r="BE759" i="7" s="1"/>
  <c r="BI757" i="7"/>
  <c r="BH757" i="7"/>
  <c r="BG757" i="7"/>
  <c r="BF757" i="7"/>
  <c r="T757" i="7"/>
  <c r="R757" i="7"/>
  <c r="P757" i="7"/>
  <c r="BK757" i="7"/>
  <c r="J757" i="7"/>
  <c r="BE757" i="7"/>
  <c r="BI754" i="7"/>
  <c r="BH754" i="7"/>
  <c r="BG754" i="7"/>
  <c r="BF754" i="7"/>
  <c r="T754" i="7"/>
  <c r="R754" i="7"/>
  <c r="P754" i="7"/>
  <c r="BK754" i="7"/>
  <c r="J754" i="7"/>
  <c r="BE754" i="7" s="1"/>
  <c r="BI753" i="7"/>
  <c r="BH753" i="7"/>
  <c r="BG753" i="7"/>
  <c r="BF753" i="7"/>
  <c r="T753" i="7"/>
  <c r="R753" i="7"/>
  <c r="P753" i="7"/>
  <c r="P743" i="7" s="1"/>
  <c r="BK753" i="7"/>
  <c r="J753" i="7"/>
  <c r="BE753" i="7"/>
  <c r="BI749" i="7"/>
  <c r="BH749" i="7"/>
  <c r="BG749" i="7"/>
  <c r="BF749" i="7"/>
  <c r="T749" i="7"/>
  <c r="T743" i="7" s="1"/>
  <c r="R749" i="7"/>
  <c r="P749" i="7"/>
  <c r="BK749" i="7"/>
  <c r="J749" i="7"/>
  <c r="BE749" i="7" s="1"/>
  <c r="BI744" i="7"/>
  <c r="BH744" i="7"/>
  <c r="BG744" i="7"/>
  <c r="BF744" i="7"/>
  <c r="T744" i="7"/>
  <c r="R744" i="7"/>
  <c r="P744" i="7"/>
  <c r="BK744" i="7"/>
  <c r="J744" i="7"/>
  <c r="BE744" i="7" s="1"/>
  <c r="BI742" i="7"/>
  <c r="BH742" i="7"/>
  <c r="BG742" i="7"/>
  <c r="BF742" i="7"/>
  <c r="T742" i="7"/>
  <c r="R742" i="7"/>
  <c r="P742" i="7"/>
  <c r="BK742" i="7"/>
  <c r="J742" i="7"/>
  <c r="BE742" i="7"/>
  <c r="BI741" i="7"/>
  <c r="BH741" i="7"/>
  <c r="BG741" i="7"/>
  <c r="BF741" i="7"/>
  <c r="T741" i="7"/>
  <c r="R741" i="7"/>
  <c r="P741" i="7"/>
  <c r="BK741" i="7"/>
  <c r="J741" i="7"/>
  <c r="BE741" i="7" s="1"/>
  <c r="BI739" i="7"/>
  <c r="BH739" i="7"/>
  <c r="BG739" i="7"/>
  <c r="BF739" i="7"/>
  <c r="T739" i="7"/>
  <c r="R739" i="7"/>
  <c r="P739" i="7"/>
  <c r="BK739" i="7"/>
  <c r="J739" i="7"/>
  <c r="BE739" i="7"/>
  <c r="BI735" i="7"/>
  <c r="BH735" i="7"/>
  <c r="BG735" i="7"/>
  <c r="BF735" i="7"/>
  <c r="T735" i="7"/>
  <c r="R735" i="7"/>
  <c r="P735" i="7"/>
  <c r="BK735" i="7"/>
  <c r="J735" i="7"/>
  <c r="BE735" i="7" s="1"/>
  <c r="BI734" i="7"/>
  <c r="BH734" i="7"/>
  <c r="BG734" i="7"/>
  <c r="BF734" i="7"/>
  <c r="T734" i="7"/>
  <c r="R734" i="7"/>
  <c r="P734" i="7"/>
  <c r="BK734" i="7"/>
  <c r="J734" i="7"/>
  <c r="BE734" i="7" s="1"/>
  <c r="BI733" i="7"/>
  <c r="BH733" i="7"/>
  <c r="BG733" i="7"/>
  <c r="BF733" i="7"/>
  <c r="T733" i="7"/>
  <c r="R733" i="7"/>
  <c r="P733" i="7"/>
  <c r="BK733" i="7"/>
  <c r="J733" i="7"/>
  <c r="BE733" i="7" s="1"/>
  <c r="BI732" i="7"/>
  <c r="BH732" i="7"/>
  <c r="BG732" i="7"/>
  <c r="BF732" i="7"/>
  <c r="T732" i="7"/>
  <c r="R732" i="7"/>
  <c r="P732" i="7"/>
  <c r="BK732" i="7"/>
  <c r="J732" i="7"/>
  <c r="BE732" i="7" s="1"/>
  <c r="BI730" i="7"/>
  <c r="BH730" i="7"/>
  <c r="BG730" i="7"/>
  <c r="BF730" i="7"/>
  <c r="T730" i="7"/>
  <c r="R730" i="7"/>
  <c r="P730" i="7"/>
  <c r="BK730" i="7"/>
  <c r="J730" i="7"/>
  <c r="BE730" i="7" s="1"/>
  <c r="BI724" i="7"/>
  <c r="BH724" i="7"/>
  <c r="BG724" i="7"/>
  <c r="BF724" i="7"/>
  <c r="T724" i="7"/>
  <c r="R724" i="7"/>
  <c r="P724" i="7"/>
  <c r="BK724" i="7"/>
  <c r="J724" i="7"/>
  <c r="BE724" i="7"/>
  <c r="BI720" i="7"/>
  <c r="BH720" i="7"/>
  <c r="BG720" i="7"/>
  <c r="BF720" i="7"/>
  <c r="T720" i="7"/>
  <c r="R720" i="7"/>
  <c r="P720" i="7"/>
  <c r="BK720" i="7"/>
  <c r="J720" i="7"/>
  <c r="BE720" i="7" s="1"/>
  <c r="BI718" i="7"/>
  <c r="BH718" i="7"/>
  <c r="BG718" i="7"/>
  <c r="BF718" i="7"/>
  <c r="T718" i="7"/>
  <c r="R718" i="7"/>
  <c r="P718" i="7"/>
  <c r="BK718" i="7"/>
  <c r="J718" i="7"/>
  <c r="BE718" i="7"/>
  <c r="BI714" i="7"/>
  <c r="BH714" i="7"/>
  <c r="BG714" i="7"/>
  <c r="BF714" i="7"/>
  <c r="T714" i="7"/>
  <c r="R714" i="7"/>
  <c r="P714" i="7"/>
  <c r="BK714" i="7"/>
  <c r="J714" i="7"/>
  <c r="BE714" i="7" s="1"/>
  <c r="BI706" i="7"/>
  <c r="BH706" i="7"/>
  <c r="BG706" i="7"/>
  <c r="BF706" i="7"/>
  <c r="T706" i="7"/>
  <c r="R706" i="7"/>
  <c r="P706" i="7"/>
  <c r="BK706" i="7"/>
  <c r="J706" i="7"/>
  <c r="BE706" i="7" s="1"/>
  <c r="BI704" i="7"/>
  <c r="BH704" i="7"/>
  <c r="BG704" i="7"/>
  <c r="BF704" i="7"/>
  <c r="T704" i="7"/>
  <c r="R704" i="7"/>
  <c r="P704" i="7"/>
  <c r="BK704" i="7"/>
  <c r="J704" i="7"/>
  <c r="BE704" i="7" s="1"/>
  <c r="BI703" i="7"/>
  <c r="BH703" i="7"/>
  <c r="BG703" i="7"/>
  <c r="BF703" i="7"/>
  <c r="T703" i="7"/>
  <c r="R703" i="7"/>
  <c r="P703" i="7"/>
  <c r="BK703" i="7"/>
  <c r="J703" i="7"/>
  <c r="BE703" i="7" s="1"/>
  <c r="BI701" i="7"/>
  <c r="BH701" i="7"/>
  <c r="BG701" i="7"/>
  <c r="BF701" i="7"/>
  <c r="T701" i="7"/>
  <c r="R701" i="7"/>
  <c r="P701" i="7"/>
  <c r="BK701" i="7"/>
  <c r="J701" i="7"/>
  <c r="BE701" i="7" s="1"/>
  <c r="BI700" i="7"/>
  <c r="BH700" i="7"/>
  <c r="BG700" i="7"/>
  <c r="BF700" i="7"/>
  <c r="T700" i="7"/>
  <c r="R700" i="7"/>
  <c r="P700" i="7"/>
  <c r="BK700" i="7"/>
  <c r="J700" i="7"/>
  <c r="BE700" i="7" s="1"/>
  <c r="BI699" i="7"/>
  <c r="BH699" i="7"/>
  <c r="BG699" i="7"/>
  <c r="BF699" i="7"/>
  <c r="T699" i="7"/>
  <c r="R699" i="7"/>
  <c r="P699" i="7"/>
  <c r="BK699" i="7"/>
  <c r="J699" i="7"/>
  <c r="BE699" i="7" s="1"/>
  <c r="BI698" i="7"/>
  <c r="BH698" i="7"/>
  <c r="BG698" i="7"/>
  <c r="BF698" i="7"/>
  <c r="T698" i="7"/>
  <c r="R698" i="7"/>
  <c r="P698" i="7"/>
  <c r="BK698" i="7"/>
  <c r="BK697" i="7" s="1"/>
  <c r="J697" i="7" s="1"/>
  <c r="J118" i="7" s="1"/>
  <c r="J698" i="7"/>
  <c r="BE698" i="7" s="1"/>
  <c r="BI696" i="7"/>
  <c r="BH696" i="7"/>
  <c r="BG696" i="7"/>
  <c r="BF696" i="7"/>
  <c r="T696" i="7"/>
  <c r="R696" i="7"/>
  <c r="P696" i="7"/>
  <c r="BK696" i="7"/>
  <c r="J696" i="7"/>
  <c r="BE696" i="7" s="1"/>
  <c r="BI693" i="7"/>
  <c r="BH693" i="7"/>
  <c r="BG693" i="7"/>
  <c r="BF693" i="7"/>
  <c r="T693" i="7"/>
  <c r="R693" i="7"/>
  <c r="P693" i="7"/>
  <c r="BK693" i="7"/>
  <c r="J693" i="7"/>
  <c r="BE693" i="7" s="1"/>
  <c r="BI689" i="7"/>
  <c r="BH689" i="7"/>
  <c r="BG689" i="7"/>
  <c r="BF689" i="7"/>
  <c r="T689" i="7"/>
  <c r="R689" i="7"/>
  <c r="P689" i="7"/>
  <c r="BK689" i="7"/>
  <c r="J689" i="7"/>
  <c r="BE689" i="7" s="1"/>
  <c r="BI686" i="7"/>
  <c r="BH686" i="7"/>
  <c r="BG686" i="7"/>
  <c r="BF686" i="7"/>
  <c r="T686" i="7"/>
  <c r="R686" i="7"/>
  <c r="P686" i="7"/>
  <c r="BK686" i="7"/>
  <c r="J686" i="7"/>
  <c r="BE686" i="7" s="1"/>
  <c r="BI679" i="7"/>
  <c r="BH679" i="7"/>
  <c r="BG679" i="7"/>
  <c r="BF679" i="7"/>
  <c r="T679" i="7"/>
  <c r="R679" i="7"/>
  <c r="P679" i="7"/>
  <c r="BK679" i="7"/>
  <c r="J679" i="7"/>
  <c r="BE679" i="7" s="1"/>
  <c r="BI677" i="7"/>
  <c r="BH677" i="7"/>
  <c r="BG677" i="7"/>
  <c r="BF677" i="7"/>
  <c r="T677" i="7"/>
  <c r="R677" i="7"/>
  <c r="P677" i="7"/>
  <c r="BK677" i="7"/>
  <c r="J677" i="7"/>
  <c r="BE677" i="7"/>
  <c r="BI676" i="7"/>
  <c r="BH676" i="7"/>
  <c r="BG676" i="7"/>
  <c r="BF676" i="7"/>
  <c r="T676" i="7"/>
  <c r="R676" i="7"/>
  <c r="P676" i="7"/>
  <c r="BK676" i="7"/>
  <c r="J676" i="7"/>
  <c r="BE676" i="7" s="1"/>
  <c r="BI673" i="7"/>
  <c r="BH673" i="7"/>
  <c r="BG673" i="7"/>
  <c r="BF673" i="7"/>
  <c r="T673" i="7"/>
  <c r="R673" i="7"/>
  <c r="P673" i="7"/>
  <c r="BK673" i="7"/>
  <c r="J673" i="7"/>
  <c r="BE673" i="7"/>
  <c r="BI671" i="7"/>
  <c r="BH671" i="7"/>
  <c r="BG671" i="7"/>
  <c r="BF671" i="7"/>
  <c r="T671" i="7"/>
  <c r="R671" i="7"/>
  <c r="P671" i="7"/>
  <c r="BK671" i="7"/>
  <c r="J671" i="7"/>
  <c r="BE671" i="7" s="1"/>
  <c r="BI668" i="7"/>
  <c r="BH668" i="7"/>
  <c r="BG668" i="7"/>
  <c r="BF668" i="7"/>
  <c r="T668" i="7"/>
  <c r="R668" i="7"/>
  <c r="P668" i="7"/>
  <c r="BK668" i="7"/>
  <c r="J668" i="7"/>
  <c r="BE668" i="7" s="1"/>
  <c r="BI666" i="7"/>
  <c r="BH666" i="7"/>
  <c r="BG666" i="7"/>
  <c r="BF666" i="7"/>
  <c r="T666" i="7"/>
  <c r="R666" i="7"/>
  <c r="P666" i="7"/>
  <c r="BK666" i="7"/>
  <c r="J666" i="7"/>
  <c r="BE666" i="7" s="1"/>
  <c r="BI664" i="7"/>
  <c r="BH664" i="7"/>
  <c r="BG664" i="7"/>
  <c r="BF664" i="7"/>
  <c r="T664" i="7"/>
  <c r="R664" i="7"/>
  <c r="P664" i="7"/>
  <c r="BK664" i="7"/>
  <c r="J664" i="7"/>
  <c r="BE664" i="7" s="1"/>
  <c r="BI662" i="7"/>
  <c r="BH662" i="7"/>
  <c r="BG662" i="7"/>
  <c r="BF662" i="7"/>
  <c r="T662" i="7"/>
  <c r="R662" i="7"/>
  <c r="R661" i="7"/>
  <c r="P662" i="7"/>
  <c r="BK662" i="7"/>
  <c r="J662" i="7"/>
  <c r="BE662" i="7" s="1"/>
  <c r="BI660" i="7"/>
  <c r="BH660" i="7"/>
  <c r="BG660" i="7"/>
  <c r="BF660" i="7"/>
  <c r="T660" i="7"/>
  <c r="R660" i="7"/>
  <c r="P660" i="7"/>
  <c r="BK660" i="7"/>
  <c r="J660" i="7"/>
  <c r="BE660" i="7" s="1"/>
  <c r="BI657" i="7"/>
  <c r="BH657" i="7"/>
  <c r="BG657" i="7"/>
  <c r="BF657" i="7"/>
  <c r="T657" i="7"/>
  <c r="R657" i="7"/>
  <c r="P657" i="7"/>
  <c r="BK657" i="7"/>
  <c r="J657" i="7"/>
  <c r="BE657" i="7" s="1"/>
  <c r="BI656" i="7"/>
  <c r="BH656" i="7"/>
  <c r="BG656" i="7"/>
  <c r="BF656" i="7"/>
  <c r="T656" i="7"/>
  <c r="R656" i="7"/>
  <c r="R655" i="7" s="1"/>
  <c r="P656" i="7"/>
  <c r="P655" i="7" s="1"/>
  <c r="BK656" i="7"/>
  <c r="BK655" i="7"/>
  <c r="J655" i="7" s="1"/>
  <c r="J116" i="7" s="1"/>
  <c r="J656" i="7"/>
  <c r="BE656" i="7" s="1"/>
  <c r="BI654" i="7"/>
  <c r="BH654" i="7"/>
  <c r="BG654" i="7"/>
  <c r="BF654" i="7"/>
  <c r="T654" i="7"/>
  <c r="R654" i="7"/>
  <c r="P654" i="7"/>
  <c r="BK654" i="7"/>
  <c r="J654" i="7"/>
  <c r="BE654" i="7" s="1"/>
  <c r="BI652" i="7"/>
  <c r="BH652" i="7"/>
  <c r="BG652" i="7"/>
  <c r="BF652" i="7"/>
  <c r="T652" i="7"/>
  <c r="R652" i="7"/>
  <c r="P652" i="7"/>
  <c r="BK652" i="7"/>
  <c r="J652" i="7"/>
  <c r="BE652" i="7" s="1"/>
  <c r="BI639" i="7"/>
  <c r="BH639" i="7"/>
  <c r="BG639" i="7"/>
  <c r="BF639" i="7"/>
  <c r="T639" i="7"/>
  <c r="R639" i="7"/>
  <c r="P639" i="7"/>
  <c r="BK639" i="7"/>
  <c r="J639" i="7"/>
  <c r="BE639" i="7" s="1"/>
  <c r="BI637" i="7"/>
  <c r="BH637" i="7"/>
  <c r="BG637" i="7"/>
  <c r="BF637" i="7"/>
  <c r="T637" i="7"/>
  <c r="R637" i="7"/>
  <c r="P637" i="7"/>
  <c r="BK637" i="7"/>
  <c r="J637" i="7"/>
  <c r="BE637" i="7"/>
  <c r="BI636" i="7"/>
  <c r="BH636" i="7"/>
  <c r="BG636" i="7"/>
  <c r="BF636" i="7"/>
  <c r="T636" i="7"/>
  <c r="R636" i="7"/>
  <c r="P636" i="7"/>
  <c r="BK636" i="7"/>
  <c r="J636" i="7"/>
  <c r="BE636" i="7" s="1"/>
  <c r="BI633" i="7"/>
  <c r="BH633" i="7"/>
  <c r="BG633" i="7"/>
  <c r="BF633" i="7"/>
  <c r="T633" i="7"/>
  <c r="R633" i="7"/>
  <c r="P633" i="7"/>
  <c r="P610" i="7" s="1"/>
  <c r="BK633" i="7"/>
  <c r="J633" i="7"/>
  <c r="BE633" i="7"/>
  <c r="BI631" i="7"/>
  <c r="BH631" i="7"/>
  <c r="BG631" i="7"/>
  <c r="BF631" i="7"/>
  <c r="T631" i="7"/>
  <c r="R631" i="7"/>
  <c r="P631" i="7"/>
  <c r="BK631" i="7"/>
  <c r="J631" i="7"/>
  <c r="BE631" i="7" s="1"/>
  <c r="BI629" i="7"/>
  <c r="BH629" i="7"/>
  <c r="BG629" i="7"/>
  <c r="BF629" i="7"/>
  <c r="T629" i="7"/>
  <c r="R629" i="7"/>
  <c r="P629" i="7"/>
  <c r="BK629" i="7"/>
  <c r="J629" i="7"/>
  <c r="BE629" i="7" s="1"/>
  <c r="BI611" i="7"/>
  <c r="BH611" i="7"/>
  <c r="BG611" i="7"/>
  <c r="BF611" i="7"/>
  <c r="T611" i="7"/>
  <c r="R611" i="7"/>
  <c r="R610" i="7" s="1"/>
  <c r="P611" i="7"/>
  <c r="BK611" i="7"/>
  <c r="J611" i="7"/>
  <c r="BE611" i="7"/>
  <c r="BI608" i="7"/>
  <c r="BH608" i="7"/>
  <c r="BG608" i="7"/>
  <c r="BF608" i="7"/>
  <c r="T608" i="7"/>
  <c r="T607" i="7" s="1"/>
  <c r="R608" i="7"/>
  <c r="R607" i="7" s="1"/>
  <c r="P608" i="7"/>
  <c r="P607" i="7" s="1"/>
  <c r="BK608" i="7"/>
  <c r="BK607" i="7" s="1"/>
  <c r="J607" i="7" s="1"/>
  <c r="J113" i="7" s="1"/>
  <c r="J608" i="7"/>
  <c r="BE608" i="7"/>
  <c r="BI606" i="7"/>
  <c r="BH606" i="7"/>
  <c r="BG606" i="7"/>
  <c r="BF606" i="7"/>
  <c r="T606" i="7"/>
  <c r="R606" i="7"/>
  <c r="P606" i="7"/>
  <c r="BK606" i="7"/>
  <c r="J606" i="7"/>
  <c r="BE606" i="7" s="1"/>
  <c r="BI605" i="7"/>
  <c r="BH605" i="7"/>
  <c r="BG605" i="7"/>
  <c r="BF605" i="7"/>
  <c r="T605" i="7"/>
  <c r="R605" i="7"/>
  <c r="P605" i="7"/>
  <c r="BK605" i="7"/>
  <c r="J605" i="7"/>
  <c r="BE605" i="7"/>
  <c r="BI604" i="7"/>
  <c r="BH604" i="7"/>
  <c r="BG604" i="7"/>
  <c r="BF604" i="7"/>
  <c r="T604" i="7"/>
  <c r="R604" i="7"/>
  <c r="P604" i="7"/>
  <c r="BK604" i="7"/>
  <c r="J604" i="7"/>
  <c r="BE604" i="7" s="1"/>
  <c r="BI603" i="7"/>
  <c r="BH603" i="7"/>
  <c r="BG603" i="7"/>
  <c r="BF603" i="7"/>
  <c r="T603" i="7"/>
  <c r="R603" i="7"/>
  <c r="P603" i="7"/>
  <c r="BK603" i="7"/>
  <c r="J603" i="7"/>
  <c r="BE603" i="7"/>
  <c r="BI602" i="7"/>
  <c r="BH602" i="7"/>
  <c r="BG602" i="7"/>
  <c r="BF602" i="7"/>
  <c r="T602" i="7"/>
  <c r="R602" i="7"/>
  <c r="P602" i="7"/>
  <c r="BK602" i="7"/>
  <c r="J602" i="7"/>
  <c r="BE602" i="7" s="1"/>
  <c r="BI600" i="7"/>
  <c r="BH600" i="7"/>
  <c r="BG600" i="7"/>
  <c r="BF600" i="7"/>
  <c r="T600" i="7"/>
  <c r="R600" i="7"/>
  <c r="P600" i="7"/>
  <c r="BK600" i="7"/>
  <c r="J600" i="7"/>
  <c r="BE600" i="7"/>
  <c r="BI599" i="7"/>
  <c r="BH599" i="7"/>
  <c r="BG599" i="7"/>
  <c r="BF599" i="7"/>
  <c r="T599" i="7"/>
  <c r="R599" i="7"/>
  <c r="P599" i="7"/>
  <c r="BK599" i="7"/>
  <c r="J599" i="7"/>
  <c r="BE599" i="7" s="1"/>
  <c r="BI598" i="7"/>
  <c r="BH598" i="7"/>
  <c r="BG598" i="7"/>
  <c r="BF598" i="7"/>
  <c r="T598" i="7"/>
  <c r="R598" i="7"/>
  <c r="P598" i="7"/>
  <c r="BK598" i="7"/>
  <c r="J598" i="7"/>
  <c r="BE598" i="7"/>
  <c r="BI596" i="7"/>
  <c r="BH596" i="7"/>
  <c r="BG596" i="7"/>
  <c r="BF596" i="7"/>
  <c r="T596" i="7"/>
  <c r="R596" i="7"/>
  <c r="P596" i="7"/>
  <c r="BK596" i="7"/>
  <c r="J596" i="7"/>
  <c r="BE596" i="7" s="1"/>
  <c r="BI594" i="7"/>
  <c r="BH594" i="7"/>
  <c r="BG594" i="7"/>
  <c r="BF594" i="7"/>
  <c r="T594" i="7"/>
  <c r="R594" i="7"/>
  <c r="P594" i="7"/>
  <c r="BK594" i="7"/>
  <c r="J594" i="7"/>
  <c r="BE594" i="7"/>
  <c r="BI593" i="7"/>
  <c r="BH593" i="7"/>
  <c r="BG593" i="7"/>
  <c r="BF593" i="7"/>
  <c r="T593" i="7"/>
  <c r="R593" i="7"/>
  <c r="P593" i="7"/>
  <c r="BK593" i="7"/>
  <c r="J593" i="7"/>
  <c r="BE593" i="7" s="1"/>
  <c r="BI583" i="7"/>
  <c r="BH583" i="7"/>
  <c r="BG583" i="7"/>
  <c r="BF583" i="7"/>
  <c r="T583" i="7"/>
  <c r="R583" i="7"/>
  <c r="P583" i="7"/>
  <c r="BK583" i="7"/>
  <c r="J583" i="7"/>
  <c r="BE583" i="7"/>
  <c r="BI581" i="7"/>
  <c r="BH581" i="7"/>
  <c r="BG581" i="7"/>
  <c r="BF581" i="7"/>
  <c r="T581" i="7"/>
  <c r="R581" i="7"/>
  <c r="P581" i="7"/>
  <c r="BK581" i="7"/>
  <c r="J581" i="7"/>
  <c r="BE581" i="7" s="1"/>
  <c r="BI580" i="7"/>
  <c r="BH580" i="7"/>
  <c r="BG580" i="7"/>
  <c r="BF580" i="7"/>
  <c r="T580" i="7"/>
  <c r="R580" i="7"/>
  <c r="P580" i="7"/>
  <c r="BK580" i="7"/>
  <c r="J580" i="7"/>
  <c r="BE580" i="7"/>
  <c r="BI579" i="7"/>
  <c r="BH579" i="7"/>
  <c r="BG579" i="7"/>
  <c r="BF579" i="7"/>
  <c r="T579" i="7"/>
  <c r="R579" i="7"/>
  <c r="P579" i="7"/>
  <c r="BK579" i="7"/>
  <c r="J579" i="7"/>
  <c r="BE579" i="7" s="1"/>
  <c r="BI577" i="7"/>
  <c r="BH577" i="7"/>
  <c r="BG577" i="7"/>
  <c r="BF577" i="7"/>
  <c r="T577" i="7"/>
  <c r="R577" i="7"/>
  <c r="P577" i="7"/>
  <c r="BK577" i="7"/>
  <c r="J577" i="7"/>
  <c r="BE577" i="7"/>
  <c r="BI575" i="7"/>
  <c r="BH575" i="7"/>
  <c r="BG575" i="7"/>
  <c r="BF575" i="7"/>
  <c r="T575" i="7"/>
  <c r="R575" i="7"/>
  <c r="P575" i="7"/>
  <c r="BK575" i="7"/>
  <c r="J575" i="7"/>
  <c r="BE575" i="7" s="1"/>
  <c r="BI573" i="7"/>
  <c r="BH573" i="7"/>
  <c r="BG573" i="7"/>
  <c r="BF573" i="7"/>
  <c r="T573" i="7"/>
  <c r="R573" i="7"/>
  <c r="P573" i="7"/>
  <c r="BK573" i="7"/>
  <c r="J573" i="7"/>
  <c r="BE573" i="7"/>
  <c r="BI571" i="7"/>
  <c r="BH571" i="7"/>
  <c r="BG571" i="7"/>
  <c r="BF571" i="7"/>
  <c r="T571" i="7"/>
  <c r="R571" i="7"/>
  <c r="P571" i="7"/>
  <c r="BK571" i="7"/>
  <c r="J571" i="7"/>
  <c r="BE571" i="7" s="1"/>
  <c r="BI570" i="7"/>
  <c r="BH570" i="7"/>
  <c r="BG570" i="7"/>
  <c r="BF570" i="7"/>
  <c r="T570" i="7"/>
  <c r="R570" i="7"/>
  <c r="P570" i="7"/>
  <c r="BK570" i="7"/>
  <c r="J570" i="7"/>
  <c r="BE570" i="7"/>
  <c r="BI568" i="7"/>
  <c r="BH568" i="7"/>
  <c r="BG568" i="7"/>
  <c r="BF568" i="7"/>
  <c r="T568" i="7"/>
  <c r="R568" i="7"/>
  <c r="P568" i="7"/>
  <c r="BK568" i="7"/>
  <c r="J568" i="7"/>
  <c r="BE568" i="7" s="1"/>
  <c r="BI566" i="7"/>
  <c r="BH566" i="7"/>
  <c r="BG566" i="7"/>
  <c r="BF566" i="7"/>
  <c r="T566" i="7"/>
  <c r="R566" i="7"/>
  <c r="P566" i="7"/>
  <c r="BK566" i="7"/>
  <c r="J566" i="7"/>
  <c r="BE566" i="7"/>
  <c r="BI564" i="7"/>
  <c r="BH564" i="7"/>
  <c r="BG564" i="7"/>
  <c r="BF564" i="7"/>
  <c r="T564" i="7"/>
  <c r="R564" i="7"/>
  <c r="P564" i="7"/>
  <c r="BK564" i="7"/>
  <c r="J564" i="7"/>
  <c r="BE564" i="7" s="1"/>
  <c r="BI562" i="7"/>
  <c r="BH562" i="7"/>
  <c r="BG562" i="7"/>
  <c r="BF562" i="7"/>
  <c r="T562" i="7"/>
  <c r="R562" i="7"/>
  <c r="P562" i="7"/>
  <c r="BK562" i="7"/>
  <c r="J562" i="7"/>
  <c r="BE562" i="7"/>
  <c r="BI560" i="7"/>
  <c r="BH560" i="7"/>
  <c r="BG560" i="7"/>
  <c r="BF560" i="7"/>
  <c r="T560" i="7"/>
  <c r="R560" i="7"/>
  <c r="P560" i="7"/>
  <c r="BK560" i="7"/>
  <c r="J560" i="7"/>
  <c r="BE560" i="7" s="1"/>
  <c r="BI558" i="7"/>
  <c r="BH558" i="7"/>
  <c r="BG558" i="7"/>
  <c r="BF558" i="7"/>
  <c r="T558" i="7"/>
  <c r="R558" i="7"/>
  <c r="P558" i="7"/>
  <c r="BK558" i="7"/>
  <c r="J558" i="7"/>
  <c r="BE558" i="7"/>
  <c r="BI556" i="7"/>
  <c r="BH556" i="7"/>
  <c r="BG556" i="7"/>
  <c r="BF556" i="7"/>
  <c r="T556" i="7"/>
  <c r="R556" i="7"/>
  <c r="P556" i="7"/>
  <c r="BK556" i="7"/>
  <c r="J556" i="7"/>
  <c r="BE556" i="7" s="1"/>
  <c r="BI552" i="7"/>
  <c r="BH552" i="7"/>
  <c r="BG552" i="7"/>
  <c r="BF552" i="7"/>
  <c r="T552" i="7"/>
  <c r="R552" i="7"/>
  <c r="P552" i="7"/>
  <c r="BK552" i="7"/>
  <c r="J552" i="7"/>
  <c r="BE552" i="7"/>
  <c r="BI548" i="7"/>
  <c r="BH548" i="7"/>
  <c r="BG548" i="7"/>
  <c r="BF548" i="7"/>
  <c r="T548" i="7"/>
  <c r="R548" i="7"/>
  <c r="P548" i="7"/>
  <c r="BK548" i="7"/>
  <c r="J548" i="7"/>
  <c r="BE548" i="7" s="1"/>
  <c r="BI543" i="7"/>
  <c r="BH543" i="7"/>
  <c r="BG543" i="7"/>
  <c r="BF543" i="7"/>
  <c r="T543" i="7"/>
  <c r="R543" i="7"/>
  <c r="P543" i="7"/>
  <c r="BK543" i="7"/>
  <c r="J543" i="7"/>
  <c r="BE543" i="7"/>
  <c r="BI541" i="7"/>
  <c r="BH541" i="7"/>
  <c r="BG541" i="7"/>
  <c r="BF541" i="7"/>
  <c r="T541" i="7"/>
  <c r="R541" i="7"/>
  <c r="P541" i="7"/>
  <c r="BK541" i="7"/>
  <c r="J541" i="7"/>
  <c r="BE541" i="7" s="1"/>
  <c r="BI533" i="7"/>
  <c r="BH533" i="7"/>
  <c r="BG533" i="7"/>
  <c r="BF533" i="7"/>
  <c r="T533" i="7"/>
  <c r="R533" i="7"/>
  <c r="P533" i="7"/>
  <c r="BK533" i="7"/>
  <c r="J533" i="7"/>
  <c r="BE533" i="7"/>
  <c r="BI529" i="7"/>
  <c r="BH529" i="7"/>
  <c r="BG529" i="7"/>
  <c r="BF529" i="7"/>
  <c r="T529" i="7"/>
  <c r="R529" i="7"/>
  <c r="P529" i="7"/>
  <c r="BK529" i="7"/>
  <c r="J529" i="7"/>
  <c r="BE529" i="7" s="1"/>
  <c r="BI528" i="7"/>
  <c r="BH528" i="7"/>
  <c r="BG528" i="7"/>
  <c r="BF528" i="7"/>
  <c r="T528" i="7"/>
  <c r="R528" i="7"/>
  <c r="P528" i="7"/>
  <c r="BK528" i="7"/>
  <c r="J528" i="7"/>
  <c r="BE528" i="7"/>
  <c r="BI527" i="7"/>
  <c r="BH527" i="7"/>
  <c r="BG527" i="7"/>
  <c r="BF527" i="7"/>
  <c r="T527" i="7"/>
  <c r="R527" i="7"/>
  <c r="P527" i="7"/>
  <c r="BK527" i="7"/>
  <c r="J527" i="7"/>
  <c r="BE527" i="7" s="1"/>
  <c r="BI526" i="7"/>
  <c r="BH526" i="7"/>
  <c r="BG526" i="7"/>
  <c r="BF526" i="7"/>
  <c r="T526" i="7"/>
  <c r="R526" i="7"/>
  <c r="R522" i="7" s="1"/>
  <c r="P526" i="7"/>
  <c r="BK526" i="7"/>
  <c r="J526" i="7"/>
  <c r="BE526" i="7"/>
  <c r="BI525" i="7"/>
  <c r="BH525" i="7"/>
  <c r="BG525" i="7"/>
  <c r="BF525" i="7"/>
  <c r="T525" i="7"/>
  <c r="R525" i="7"/>
  <c r="P525" i="7"/>
  <c r="BK525" i="7"/>
  <c r="J525" i="7"/>
  <c r="BE525" i="7" s="1"/>
  <c r="BI523" i="7"/>
  <c r="BH523" i="7"/>
  <c r="BG523" i="7"/>
  <c r="BF523" i="7"/>
  <c r="T523" i="7"/>
  <c r="T522" i="7"/>
  <c r="R523" i="7"/>
  <c r="P523" i="7"/>
  <c r="P522" i="7" s="1"/>
  <c r="BK523" i="7"/>
  <c r="J523" i="7"/>
  <c r="BE523" i="7" s="1"/>
  <c r="BI518" i="7"/>
  <c r="BH518" i="7"/>
  <c r="BG518" i="7"/>
  <c r="BF518" i="7"/>
  <c r="T518" i="7"/>
  <c r="R518" i="7"/>
  <c r="P518" i="7"/>
  <c r="BK518" i="7"/>
  <c r="J518" i="7"/>
  <c r="BE518" i="7" s="1"/>
  <c r="BI511" i="7"/>
  <c r="BH511" i="7"/>
  <c r="BG511" i="7"/>
  <c r="BF511" i="7"/>
  <c r="T511" i="7"/>
  <c r="R511" i="7"/>
  <c r="P511" i="7"/>
  <c r="BK511" i="7"/>
  <c r="J511" i="7"/>
  <c r="BE511" i="7" s="1"/>
  <c r="BI510" i="7"/>
  <c r="BH510" i="7"/>
  <c r="BG510" i="7"/>
  <c r="BF510" i="7"/>
  <c r="T510" i="7"/>
  <c r="R510" i="7"/>
  <c r="P510" i="7"/>
  <c r="BK510" i="7"/>
  <c r="J510" i="7"/>
  <c r="BE510" i="7" s="1"/>
  <c r="BI508" i="7"/>
  <c r="BH508" i="7"/>
  <c r="BG508" i="7"/>
  <c r="BF508" i="7"/>
  <c r="T508" i="7"/>
  <c r="R508" i="7"/>
  <c r="P508" i="7"/>
  <c r="BK508" i="7"/>
  <c r="J508" i="7"/>
  <c r="BE508" i="7" s="1"/>
  <c r="BI500" i="7"/>
  <c r="BH500" i="7"/>
  <c r="BG500" i="7"/>
  <c r="BF500" i="7"/>
  <c r="T500" i="7"/>
  <c r="T499" i="7" s="1"/>
  <c r="R500" i="7"/>
  <c r="P500" i="7"/>
  <c r="P499" i="7" s="1"/>
  <c r="BK500" i="7"/>
  <c r="J500" i="7"/>
  <c r="BE500" i="7" s="1"/>
  <c r="BI498" i="7"/>
  <c r="BH498" i="7"/>
  <c r="BG498" i="7"/>
  <c r="BF498" i="7"/>
  <c r="T498" i="7"/>
  <c r="R498" i="7"/>
  <c r="P498" i="7"/>
  <c r="BK498" i="7"/>
  <c r="J498" i="7"/>
  <c r="BE498" i="7" s="1"/>
  <c r="BI497" i="7"/>
  <c r="BH497" i="7"/>
  <c r="BG497" i="7"/>
  <c r="BF497" i="7"/>
  <c r="T497" i="7"/>
  <c r="R497" i="7"/>
  <c r="P497" i="7"/>
  <c r="BK497" i="7"/>
  <c r="J497" i="7"/>
  <c r="BE497" i="7" s="1"/>
  <c r="BI496" i="7"/>
  <c r="BH496" i="7"/>
  <c r="BG496" i="7"/>
  <c r="BF496" i="7"/>
  <c r="T496" i="7"/>
  <c r="R496" i="7"/>
  <c r="P496" i="7"/>
  <c r="BK496" i="7"/>
  <c r="J496" i="7"/>
  <c r="BE496" i="7" s="1"/>
  <c r="BI494" i="7"/>
  <c r="BH494" i="7"/>
  <c r="BG494" i="7"/>
  <c r="BF494" i="7"/>
  <c r="T494" i="7"/>
  <c r="R494" i="7"/>
  <c r="P494" i="7"/>
  <c r="BK494" i="7"/>
  <c r="J494" i="7"/>
  <c r="BE494" i="7" s="1"/>
  <c r="BI492" i="7"/>
  <c r="BH492" i="7"/>
  <c r="BG492" i="7"/>
  <c r="BF492" i="7"/>
  <c r="T492" i="7"/>
  <c r="R492" i="7"/>
  <c r="P492" i="7"/>
  <c r="P491" i="7" s="1"/>
  <c r="BK492" i="7"/>
  <c r="BK491" i="7" s="1"/>
  <c r="J491" i="7" s="1"/>
  <c r="J110" i="7" s="1"/>
  <c r="J492" i="7"/>
  <c r="BE492" i="7" s="1"/>
  <c r="BI489" i="7"/>
  <c r="BH489" i="7"/>
  <c r="BG489" i="7"/>
  <c r="BF489" i="7"/>
  <c r="T489" i="7"/>
  <c r="T488" i="7" s="1"/>
  <c r="R489" i="7"/>
  <c r="R488" i="7" s="1"/>
  <c r="P489" i="7"/>
  <c r="P488" i="7" s="1"/>
  <c r="BK489" i="7"/>
  <c r="BK488" i="7" s="1"/>
  <c r="J488" i="7" s="1"/>
  <c r="J109" i="7" s="1"/>
  <c r="J489" i="7"/>
  <c r="BE489" i="7" s="1"/>
  <c r="BI486" i="7"/>
  <c r="BH486" i="7"/>
  <c r="BG486" i="7"/>
  <c r="BF486" i="7"/>
  <c r="T486" i="7"/>
  <c r="R486" i="7"/>
  <c r="P486" i="7"/>
  <c r="BK486" i="7"/>
  <c r="J486" i="7"/>
  <c r="BE486" i="7" s="1"/>
  <c r="BI485" i="7"/>
  <c r="BH485" i="7"/>
  <c r="BG485" i="7"/>
  <c r="BF485" i="7"/>
  <c r="T485" i="7"/>
  <c r="R485" i="7"/>
  <c r="P485" i="7"/>
  <c r="BK485" i="7"/>
  <c r="J485" i="7"/>
  <c r="BE485" i="7"/>
  <c r="BI484" i="7"/>
  <c r="BH484" i="7"/>
  <c r="BG484" i="7"/>
  <c r="BF484" i="7"/>
  <c r="T484" i="7"/>
  <c r="R484" i="7"/>
  <c r="P484" i="7"/>
  <c r="BK484" i="7"/>
  <c r="J484" i="7"/>
  <c r="BE484" i="7" s="1"/>
  <c r="BI483" i="7"/>
  <c r="BH483" i="7"/>
  <c r="BG483" i="7"/>
  <c r="BF483" i="7"/>
  <c r="T483" i="7"/>
  <c r="R483" i="7"/>
  <c r="P483" i="7"/>
  <c r="BK483" i="7"/>
  <c r="J483" i="7"/>
  <c r="BE483" i="7"/>
  <c r="BI482" i="7"/>
  <c r="BH482" i="7"/>
  <c r="BG482" i="7"/>
  <c r="BF482" i="7"/>
  <c r="T482" i="7"/>
  <c r="R482" i="7"/>
  <c r="P482" i="7"/>
  <c r="BK482" i="7"/>
  <c r="J482" i="7"/>
  <c r="BE482" i="7" s="1"/>
  <c r="BI481" i="7"/>
  <c r="BH481" i="7"/>
  <c r="BG481" i="7"/>
  <c r="BF481" i="7"/>
  <c r="T481" i="7"/>
  <c r="R481" i="7"/>
  <c r="P481" i="7"/>
  <c r="BK481" i="7"/>
  <c r="J481" i="7"/>
  <c r="BE481" i="7"/>
  <c r="BI480" i="7"/>
  <c r="BH480" i="7"/>
  <c r="BG480" i="7"/>
  <c r="BF480" i="7"/>
  <c r="T480" i="7"/>
  <c r="T479" i="7" s="1"/>
  <c r="R480" i="7"/>
  <c r="P480" i="7"/>
  <c r="P479" i="7"/>
  <c r="BK480" i="7"/>
  <c r="J480" i="7"/>
  <c r="BE480" i="7" s="1"/>
  <c r="BI477" i="7"/>
  <c r="BH477" i="7"/>
  <c r="BG477" i="7"/>
  <c r="BF477" i="7"/>
  <c r="T477" i="7"/>
  <c r="R477" i="7"/>
  <c r="P477" i="7"/>
  <c r="BK477" i="7"/>
  <c r="J477" i="7"/>
  <c r="BE477" i="7"/>
  <c r="BI475" i="7"/>
  <c r="BH475" i="7"/>
  <c r="BG475" i="7"/>
  <c r="BF475" i="7"/>
  <c r="T475" i="7"/>
  <c r="R475" i="7"/>
  <c r="P475" i="7"/>
  <c r="BK475" i="7"/>
  <c r="J475" i="7"/>
  <c r="BE475" i="7"/>
  <c r="BI473" i="7"/>
  <c r="BH473" i="7"/>
  <c r="BG473" i="7"/>
  <c r="BF473" i="7"/>
  <c r="T473" i="7"/>
  <c r="R473" i="7"/>
  <c r="P473" i="7"/>
  <c r="BK473" i="7"/>
  <c r="J473" i="7"/>
  <c r="BE473" i="7"/>
  <c r="BI471" i="7"/>
  <c r="BH471" i="7"/>
  <c r="BG471" i="7"/>
  <c r="BF471" i="7"/>
  <c r="T471" i="7"/>
  <c r="T470" i="7" s="1"/>
  <c r="R471" i="7"/>
  <c r="R470" i="7"/>
  <c r="P471" i="7"/>
  <c r="P470" i="7" s="1"/>
  <c r="BK471" i="7"/>
  <c r="BK470" i="7"/>
  <c r="J470" i="7" s="1"/>
  <c r="J107" i="7" s="1"/>
  <c r="J471" i="7"/>
  <c r="BE471" i="7" s="1"/>
  <c r="BI468" i="7"/>
  <c r="BH468" i="7"/>
  <c r="BG468" i="7"/>
  <c r="BF468" i="7"/>
  <c r="T468" i="7"/>
  <c r="R468" i="7"/>
  <c r="P468" i="7"/>
  <c r="BK468" i="7"/>
  <c r="J468" i="7"/>
  <c r="BE468" i="7"/>
  <c r="BI466" i="7"/>
  <c r="BH466" i="7"/>
  <c r="BG466" i="7"/>
  <c r="BF466" i="7"/>
  <c r="T466" i="7"/>
  <c r="R466" i="7"/>
  <c r="P466" i="7"/>
  <c r="BK466" i="7"/>
  <c r="J466" i="7"/>
  <c r="BE466" i="7" s="1"/>
  <c r="BI456" i="7"/>
  <c r="BH456" i="7"/>
  <c r="BG456" i="7"/>
  <c r="BF456" i="7"/>
  <c r="T456" i="7"/>
  <c r="R456" i="7"/>
  <c r="P456" i="7"/>
  <c r="BK456" i="7"/>
  <c r="J456" i="7"/>
  <c r="BE456" i="7"/>
  <c r="BI448" i="7"/>
  <c r="BH448" i="7"/>
  <c r="BG448" i="7"/>
  <c r="BF448" i="7"/>
  <c r="T448" i="7"/>
  <c r="R448" i="7"/>
  <c r="P448" i="7"/>
  <c r="BK448" i="7"/>
  <c r="J448" i="7"/>
  <c r="BE448" i="7" s="1"/>
  <c r="BI446" i="7"/>
  <c r="BH446" i="7"/>
  <c r="BG446" i="7"/>
  <c r="BF446" i="7"/>
  <c r="T446" i="7"/>
  <c r="R446" i="7"/>
  <c r="P446" i="7"/>
  <c r="BK446" i="7"/>
  <c r="J446" i="7"/>
  <c r="BE446" i="7" s="1"/>
  <c r="BI443" i="7"/>
  <c r="BH443" i="7"/>
  <c r="BG443" i="7"/>
  <c r="BF443" i="7"/>
  <c r="T443" i="7"/>
  <c r="R443" i="7"/>
  <c r="P443" i="7"/>
  <c r="BK443" i="7"/>
  <c r="J443" i="7"/>
  <c r="BE443" i="7" s="1"/>
  <c r="BI440" i="7"/>
  <c r="BH440" i="7"/>
  <c r="BG440" i="7"/>
  <c r="BF440" i="7"/>
  <c r="T440" i="7"/>
  <c r="R440" i="7"/>
  <c r="P440" i="7"/>
  <c r="BK440" i="7"/>
  <c r="J440" i="7"/>
  <c r="BE440" i="7"/>
  <c r="BI430" i="7"/>
  <c r="BH430" i="7"/>
  <c r="BG430" i="7"/>
  <c r="BF430" i="7"/>
  <c r="T430" i="7"/>
  <c r="R430" i="7"/>
  <c r="P430" i="7"/>
  <c r="BK430" i="7"/>
  <c r="J430" i="7"/>
  <c r="BE430" i="7" s="1"/>
  <c r="BI428" i="7"/>
  <c r="BH428" i="7"/>
  <c r="BG428" i="7"/>
  <c r="BF428" i="7"/>
  <c r="T428" i="7"/>
  <c r="R428" i="7"/>
  <c r="P428" i="7"/>
  <c r="BK428" i="7"/>
  <c r="J428" i="7"/>
  <c r="BE428" i="7"/>
  <c r="BI425" i="7"/>
  <c r="BH425" i="7"/>
  <c r="BG425" i="7"/>
  <c r="BF425" i="7"/>
  <c r="T425" i="7"/>
  <c r="R425" i="7"/>
  <c r="P425" i="7"/>
  <c r="BK425" i="7"/>
  <c r="J425" i="7"/>
  <c r="BE425" i="7" s="1"/>
  <c r="BI411" i="7"/>
  <c r="BH411" i="7"/>
  <c r="BG411" i="7"/>
  <c r="BF411" i="7"/>
  <c r="T411" i="7"/>
  <c r="R411" i="7"/>
  <c r="P411" i="7"/>
  <c r="BK411" i="7"/>
  <c r="J411" i="7"/>
  <c r="BE411" i="7"/>
  <c r="BI409" i="7"/>
  <c r="BH409" i="7"/>
  <c r="BG409" i="7"/>
  <c r="BF409" i="7"/>
  <c r="T409" i="7"/>
  <c r="R409" i="7"/>
  <c r="P409" i="7"/>
  <c r="BK409" i="7"/>
  <c r="J409" i="7"/>
  <c r="BE409" i="7" s="1"/>
  <c r="BI399" i="7"/>
  <c r="BH399" i="7"/>
  <c r="BG399" i="7"/>
  <c r="BF399" i="7"/>
  <c r="T399" i="7"/>
  <c r="R399" i="7"/>
  <c r="P399" i="7"/>
  <c r="BK399" i="7"/>
  <c r="J399" i="7"/>
  <c r="BE399" i="7" s="1"/>
  <c r="BI396" i="7"/>
  <c r="BH396" i="7"/>
  <c r="BG396" i="7"/>
  <c r="BF396" i="7"/>
  <c r="T396" i="7"/>
  <c r="R396" i="7"/>
  <c r="P396" i="7"/>
  <c r="P384" i="7" s="1"/>
  <c r="BK396" i="7"/>
  <c r="J396" i="7"/>
  <c r="BE396" i="7" s="1"/>
  <c r="BI385" i="7"/>
  <c r="BH385" i="7"/>
  <c r="BG385" i="7"/>
  <c r="BF385" i="7"/>
  <c r="T385" i="7"/>
  <c r="T384" i="7"/>
  <c r="R385" i="7"/>
  <c r="P385" i="7"/>
  <c r="BK385" i="7"/>
  <c r="BK384" i="7" s="1"/>
  <c r="J384" i="7" s="1"/>
  <c r="J106" i="7" s="1"/>
  <c r="J385" i="7"/>
  <c r="BE385" i="7"/>
  <c r="BI383" i="7"/>
  <c r="BH383" i="7"/>
  <c r="BG383" i="7"/>
  <c r="BF383" i="7"/>
  <c r="T383" i="7"/>
  <c r="R383" i="7"/>
  <c r="P383" i="7"/>
  <c r="BK383" i="7"/>
  <c r="J383" i="7"/>
  <c r="BE383" i="7"/>
  <c r="BI381" i="7"/>
  <c r="BH381" i="7"/>
  <c r="BG381" i="7"/>
  <c r="BF381" i="7"/>
  <c r="T381" i="7"/>
  <c r="R381" i="7"/>
  <c r="P381" i="7"/>
  <c r="BK381" i="7"/>
  <c r="J381" i="7"/>
  <c r="BE381" i="7" s="1"/>
  <c r="BI379" i="7"/>
  <c r="BH379" i="7"/>
  <c r="BG379" i="7"/>
  <c r="BF379" i="7"/>
  <c r="T379" i="7"/>
  <c r="R379" i="7"/>
  <c r="P379" i="7"/>
  <c r="BK379" i="7"/>
  <c r="J379" i="7"/>
  <c r="BE379" i="7"/>
  <c r="BI366" i="7"/>
  <c r="BH366" i="7"/>
  <c r="BG366" i="7"/>
  <c r="BF366" i="7"/>
  <c r="T366" i="7"/>
  <c r="R366" i="7"/>
  <c r="P366" i="7"/>
  <c r="BK366" i="7"/>
  <c r="J366" i="7"/>
  <c r="BE366" i="7" s="1"/>
  <c r="BI365" i="7"/>
  <c r="BH365" i="7"/>
  <c r="BG365" i="7"/>
  <c r="BF365" i="7"/>
  <c r="T365" i="7"/>
  <c r="R365" i="7"/>
  <c r="P365" i="7"/>
  <c r="BK365" i="7"/>
  <c r="J365" i="7"/>
  <c r="BE365" i="7"/>
  <c r="BI278" i="7"/>
  <c r="BH278" i="7"/>
  <c r="BG278" i="7"/>
  <c r="BF278" i="7"/>
  <c r="T278" i="7"/>
  <c r="R278" i="7"/>
  <c r="R277" i="7" s="1"/>
  <c r="P278" i="7"/>
  <c r="BK278" i="7"/>
  <c r="BK277" i="7"/>
  <c r="J277" i="7" s="1"/>
  <c r="J105" i="7" s="1"/>
  <c r="J278" i="7"/>
  <c r="BE278" i="7" s="1"/>
  <c r="BI276" i="7"/>
  <c r="BH276" i="7"/>
  <c r="BG276" i="7"/>
  <c r="BF276" i="7"/>
  <c r="T276" i="7"/>
  <c r="R276" i="7"/>
  <c r="P276" i="7"/>
  <c r="BK276" i="7"/>
  <c r="J276" i="7"/>
  <c r="BE276" i="7"/>
  <c r="BI274" i="7"/>
  <c r="BH274" i="7"/>
  <c r="BG274" i="7"/>
  <c r="BF274" i="7"/>
  <c r="T274" i="7"/>
  <c r="R274" i="7"/>
  <c r="P274" i="7"/>
  <c r="BK274" i="7"/>
  <c r="J274" i="7"/>
  <c r="BE274" i="7" s="1"/>
  <c r="BI272" i="7"/>
  <c r="BH272" i="7"/>
  <c r="BG272" i="7"/>
  <c r="BF272" i="7"/>
  <c r="T272" i="7"/>
  <c r="R272" i="7"/>
  <c r="P272" i="7"/>
  <c r="BK272" i="7"/>
  <c r="J272" i="7"/>
  <c r="BE272" i="7"/>
  <c r="BI270" i="7"/>
  <c r="BH270" i="7"/>
  <c r="BG270" i="7"/>
  <c r="BF270" i="7"/>
  <c r="T270" i="7"/>
  <c r="R270" i="7"/>
  <c r="P270" i="7"/>
  <c r="BK270" i="7"/>
  <c r="J270" i="7"/>
  <c r="BE270" i="7"/>
  <c r="BI269" i="7"/>
  <c r="BH269" i="7"/>
  <c r="BG269" i="7"/>
  <c r="BF269" i="7"/>
  <c r="T269" i="7"/>
  <c r="R269" i="7"/>
  <c r="P269" i="7"/>
  <c r="BK269" i="7"/>
  <c r="J269" i="7"/>
  <c r="BE269" i="7"/>
  <c r="BI267" i="7"/>
  <c r="BH267" i="7"/>
  <c r="BG267" i="7"/>
  <c r="BF267" i="7"/>
  <c r="T267" i="7"/>
  <c r="R267" i="7"/>
  <c r="P267" i="7"/>
  <c r="BK267" i="7"/>
  <c r="J267" i="7"/>
  <c r="BE267" i="7"/>
  <c r="BI265" i="7"/>
  <c r="BH265" i="7"/>
  <c r="BG265" i="7"/>
  <c r="BF265" i="7"/>
  <c r="T265" i="7"/>
  <c r="R265" i="7"/>
  <c r="P265" i="7"/>
  <c r="BK265" i="7"/>
  <c r="J265" i="7"/>
  <c r="BE265" i="7"/>
  <c r="BI263" i="7"/>
  <c r="BH263" i="7"/>
  <c r="BG263" i="7"/>
  <c r="BF263" i="7"/>
  <c r="T263" i="7"/>
  <c r="R263" i="7"/>
  <c r="P263" i="7"/>
  <c r="BK263" i="7"/>
  <c r="J263" i="7"/>
  <c r="BE263" i="7"/>
  <c r="BI261" i="7"/>
  <c r="BH261" i="7"/>
  <c r="BG261" i="7"/>
  <c r="BF261" i="7"/>
  <c r="T261" i="7"/>
  <c r="T259" i="7" s="1"/>
  <c r="R261" i="7"/>
  <c r="R259" i="7" s="1"/>
  <c r="P261" i="7"/>
  <c r="BK261" i="7"/>
  <c r="J261" i="7"/>
  <c r="BE261" i="7"/>
  <c r="BI260" i="7"/>
  <c r="BH260" i="7"/>
  <c r="BG260" i="7"/>
  <c r="BF260" i="7"/>
  <c r="T260" i="7"/>
  <c r="R260" i="7"/>
  <c r="P260" i="7"/>
  <c r="BK260" i="7"/>
  <c r="J260" i="7"/>
  <c r="BE260" i="7" s="1"/>
  <c r="BI257" i="7"/>
  <c r="BH257" i="7"/>
  <c r="BG257" i="7"/>
  <c r="BF257" i="7"/>
  <c r="T257" i="7"/>
  <c r="R257" i="7"/>
  <c r="P257" i="7"/>
  <c r="BK257" i="7"/>
  <c r="J257" i="7"/>
  <c r="BE257" i="7"/>
  <c r="BI256" i="7"/>
  <c r="BH256" i="7"/>
  <c r="BG256" i="7"/>
  <c r="BF256" i="7"/>
  <c r="T256" i="7"/>
  <c r="R256" i="7"/>
  <c r="P256" i="7"/>
  <c r="BK256" i="7"/>
  <c r="J256" i="7"/>
  <c r="BE256" i="7" s="1"/>
  <c r="BI254" i="7"/>
  <c r="BH254" i="7"/>
  <c r="BG254" i="7"/>
  <c r="BF254" i="7"/>
  <c r="T254" i="7"/>
  <c r="R254" i="7"/>
  <c r="P254" i="7"/>
  <c r="BK254" i="7"/>
  <c r="J254" i="7"/>
  <c r="BE254" i="7"/>
  <c r="BI252" i="7"/>
  <c r="BH252" i="7"/>
  <c r="BG252" i="7"/>
  <c r="BF252" i="7"/>
  <c r="T252" i="7"/>
  <c r="T251" i="7" s="1"/>
  <c r="R252" i="7"/>
  <c r="P252" i="7"/>
  <c r="P251" i="7"/>
  <c r="BK252" i="7"/>
  <c r="J252" i="7"/>
  <c r="BE252" i="7" s="1"/>
  <c r="BI245" i="7"/>
  <c r="BH245" i="7"/>
  <c r="BG245" i="7"/>
  <c r="BF245" i="7"/>
  <c r="T245" i="7"/>
  <c r="R245" i="7"/>
  <c r="P245" i="7"/>
  <c r="BK245" i="7"/>
  <c r="J245" i="7"/>
  <c r="BE245" i="7" s="1"/>
  <c r="BI244" i="7"/>
  <c r="BH244" i="7"/>
  <c r="BG244" i="7"/>
  <c r="BF244" i="7"/>
  <c r="T244" i="7"/>
  <c r="R244" i="7"/>
  <c r="P244" i="7"/>
  <c r="BK244" i="7"/>
  <c r="J244" i="7"/>
  <c r="BE244" i="7"/>
  <c r="BI243" i="7"/>
  <c r="BH243" i="7"/>
  <c r="BG243" i="7"/>
  <c r="BF243" i="7"/>
  <c r="T243" i="7"/>
  <c r="R243" i="7"/>
  <c r="P243" i="7"/>
  <c r="BK243" i="7"/>
  <c r="J243" i="7"/>
  <c r="BE243" i="7" s="1"/>
  <c r="BI242" i="7"/>
  <c r="BH242" i="7"/>
  <c r="BG242" i="7"/>
  <c r="BF242" i="7"/>
  <c r="T242" i="7"/>
  <c r="T219" i="7" s="1"/>
  <c r="R242" i="7"/>
  <c r="P242" i="7"/>
  <c r="BK242" i="7"/>
  <c r="J242" i="7"/>
  <c r="BE242" i="7" s="1"/>
  <c r="BI241" i="7"/>
  <c r="BH241" i="7"/>
  <c r="BG241" i="7"/>
  <c r="BF241" i="7"/>
  <c r="T241" i="7"/>
  <c r="R241" i="7"/>
  <c r="P241" i="7"/>
  <c r="BK241" i="7"/>
  <c r="J241" i="7"/>
  <c r="BE241" i="7" s="1"/>
  <c r="BI231" i="7"/>
  <c r="BH231" i="7"/>
  <c r="BG231" i="7"/>
  <c r="BF231" i="7"/>
  <c r="T231" i="7"/>
  <c r="R231" i="7"/>
  <c r="P231" i="7"/>
  <c r="BK231" i="7"/>
  <c r="J231" i="7"/>
  <c r="BE231" i="7"/>
  <c r="BI230" i="7"/>
  <c r="BH230" i="7"/>
  <c r="BG230" i="7"/>
  <c r="BF230" i="7"/>
  <c r="T230" i="7"/>
  <c r="R230" i="7"/>
  <c r="P230" i="7"/>
  <c r="BK230" i="7"/>
  <c r="J230" i="7"/>
  <c r="BE230" i="7" s="1"/>
  <c r="BI220" i="7"/>
  <c r="BH220" i="7"/>
  <c r="BG220" i="7"/>
  <c r="BF220" i="7"/>
  <c r="T220" i="7"/>
  <c r="R220" i="7"/>
  <c r="P220" i="7"/>
  <c r="P219" i="7" s="1"/>
  <c r="BK220" i="7"/>
  <c r="J220" i="7"/>
  <c r="BE220" i="7" s="1"/>
  <c r="BI217" i="7"/>
  <c r="BH217" i="7"/>
  <c r="BG217" i="7"/>
  <c r="BF217" i="7"/>
  <c r="T217" i="7"/>
  <c r="R217" i="7"/>
  <c r="P217" i="7"/>
  <c r="BK217" i="7"/>
  <c r="J217" i="7"/>
  <c r="BE217" i="7"/>
  <c r="BI216" i="7"/>
  <c r="BH216" i="7"/>
  <c r="BG216" i="7"/>
  <c r="BF216" i="7"/>
  <c r="T216" i="7"/>
  <c r="R216" i="7"/>
  <c r="P216" i="7"/>
  <c r="BK216" i="7"/>
  <c r="J216" i="7"/>
  <c r="BE216" i="7" s="1"/>
  <c r="BI210" i="7"/>
  <c r="BH210" i="7"/>
  <c r="BG210" i="7"/>
  <c r="BF210" i="7"/>
  <c r="T210" i="7"/>
  <c r="R210" i="7"/>
  <c r="P210" i="7"/>
  <c r="BK210" i="7"/>
  <c r="J210" i="7"/>
  <c r="BE210" i="7"/>
  <c r="BI204" i="7"/>
  <c r="BH204" i="7"/>
  <c r="BG204" i="7"/>
  <c r="BF204" i="7"/>
  <c r="T204" i="7"/>
  <c r="R204" i="7"/>
  <c r="P204" i="7"/>
  <c r="BK204" i="7"/>
  <c r="J204" i="7"/>
  <c r="BE204" i="7" s="1"/>
  <c r="BI202" i="7"/>
  <c r="BH202" i="7"/>
  <c r="BG202" i="7"/>
  <c r="BF202" i="7"/>
  <c r="T202" i="7"/>
  <c r="R202" i="7"/>
  <c r="P202" i="7"/>
  <c r="BK202" i="7"/>
  <c r="J202" i="7"/>
  <c r="BE202" i="7" s="1"/>
  <c r="BI201" i="7"/>
  <c r="BH201" i="7"/>
  <c r="BG201" i="7"/>
  <c r="BF201" i="7"/>
  <c r="T201" i="7"/>
  <c r="R201" i="7"/>
  <c r="P201" i="7"/>
  <c r="BK201" i="7"/>
  <c r="J201" i="7"/>
  <c r="BE201" i="7" s="1"/>
  <c r="BI199" i="7"/>
  <c r="BH199" i="7"/>
  <c r="BG199" i="7"/>
  <c r="BF199" i="7"/>
  <c r="T199" i="7"/>
  <c r="R199" i="7"/>
  <c r="P199" i="7"/>
  <c r="BK199" i="7"/>
  <c r="J199" i="7"/>
  <c r="BE199" i="7"/>
  <c r="BI197" i="7"/>
  <c r="BH197" i="7"/>
  <c r="BG197" i="7"/>
  <c r="BF197" i="7"/>
  <c r="T197" i="7"/>
  <c r="R197" i="7"/>
  <c r="P197" i="7"/>
  <c r="BK197" i="7"/>
  <c r="J197" i="7"/>
  <c r="BE197" i="7" s="1"/>
  <c r="BI193" i="7"/>
  <c r="BH193" i="7"/>
  <c r="BG193" i="7"/>
  <c r="BF193" i="7"/>
  <c r="T193" i="7"/>
  <c r="R193" i="7"/>
  <c r="P193" i="7"/>
  <c r="BK193" i="7"/>
  <c r="J193" i="7"/>
  <c r="BE193" i="7"/>
  <c r="BI191" i="7"/>
  <c r="BH191" i="7"/>
  <c r="BG191" i="7"/>
  <c r="BF191" i="7"/>
  <c r="T191" i="7"/>
  <c r="R191" i="7"/>
  <c r="P191" i="7"/>
  <c r="BK191" i="7"/>
  <c r="J191" i="7"/>
  <c r="BE191" i="7"/>
  <c r="BI189" i="7"/>
  <c r="BH189" i="7"/>
  <c r="BG189" i="7"/>
  <c r="BF189" i="7"/>
  <c r="T189" i="7"/>
  <c r="R189" i="7"/>
  <c r="P189" i="7"/>
  <c r="BK189" i="7"/>
  <c r="J189" i="7"/>
  <c r="BE189" i="7"/>
  <c r="BI188" i="7"/>
  <c r="BH188" i="7"/>
  <c r="BG188" i="7"/>
  <c r="BF188" i="7"/>
  <c r="T188" i="7"/>
  <c r="R188" i="7"/>
  <c r="P188" i="7"/>
  <c r="BK188" i="7"/>
  <c r="J188" i="7"/>
  <c r="BE188" i="7"/>
  <c r="BI182" i="7"/>
  <c r="BH182" i="7"/>
  <c r="BG182" i="7"/>
  <c r="BF182" i="7"/>
  <c r="T182" i="7"/>
  <c r="R182" i="7"/>
  <c r="P182" i="7"/>
  <c r="BK182" i="7"/>
  <c r="J182" i="7"/>
  <c r="BE182" i="7"/>
  <c r="BI180" i="7"/>
  <c r="BH180" i="7"/>
  <c r="BG180" i="7"/>
  <c r="BF180" i="7"/>
  <c r="T180" i="7"/>
  <c r="R180" i="7"/>
  <c r="P180" i="7"/>
  <c r="BK180" i="7"/>
  <c r="J180" i="7"/>
  <c r="BE180" i="7"/>
  <c r="BI179" i="7"/>
  <c r="BH179" i="7"/>
  <c r="BG179" i="7"/>
  <c r="BF179" i="7"/>
  <c r="T179" i="7"/>
  <c r="R179" i="7"/>
  <c r="P179" i="7"/>
  <c r="BK179" i="7"/>
  <c r="J179" i="7"/>
  <c r="BE179" i="7"/>
  <c r="BI177" i="7"/>
  <c r="BH177" i="7"/>
  <c r="BG177" i="7"/>
  <c r="BF177" i="7"/>
  <c r="T177" i="7"/>
  <c r="R177" i="7"/>
  <c r="P177" i="7"/>
  <c r="BK177" i="7"/>
  <c r="J177" i="7"/>
  <c r="BE177" i="7"/>
  <c r="BI166" i="7"/>
  <c r="BH166" i="7"/>
  <c r="BG166" i="7"/>
  <c r="BF166" i="7"/>
  <c r="T166" i="7"/>
  <c r="R166" i="7"/>
  <c r="R156" i="7" s="1"/>
  <c r="P166" i="7"/>
  <c r="BK166" i="7"/>
  <c r="J166" i="7"/>
  <c r="BE166" i="7"/>
  <c r="BI159" i="7"/>
  <c r="BH159" i="7"/>
  <c r="BG159" i="7"/>
  <c r="BF159" i="7"/>
  <c r="T159" i="7"/>
  <c r="R159" i="7"/>
  <c r="P159" i="7"/>
  <c r="BK159" i="7"/>
  <c r="BK156" i="7" s="1"/>
  <c r="J159" i="7"/>
  <c r="BE159" i="7"/>
  <c r="BI157" i="7"/>
  <c r="BH157" i="7"/>
  <c r="BG157" i="7"/>
  <c r="BF157" i="7"/>
  <c r="T157" i="7"/>
  <c r="T156" i="7"/>
  <c r="R157" i="7"/>
  <c r="P157" i="7"/>
  <c r="P156" i="7"/>
  <c r="BK157" i="7"/>
  <c r="J157" i="7"/>
  <c r="BE157" i="7" s="1"/>
  <c r="J150" i="7"/>
  <c r="F150" i="7"/>
  <c r="F148" i="7"/>
  <c r="E146" i="7"/>
  <c r="J93" i="7"/>
  <c r="F93" i="7"/>
  <c r="F91" i="7"/>
  <c r="E89" i="7"/>
  <c r="J26" i="7"/>
  <c r="E26" i="7"/>
  <c r="J94" i="7" s="1"/>
  <c r="J25" i="7"/>
  <c r="J20" i="7"/>
  <c r="E20" i="7"/>
  <c r="J19" i="7"/>
  <c r="J14" i="7"/>
  <c r="J91" i="7" s="1"/>
  <c r="J148" i="7"/>
  <c r="E7" i="7"/>
  <c r="E142" i="7" s="1"/>
  <c r="J39" i="6"/>
  <c r="J38" i="6"/>
  <c r="AY101" i="1" s="1"/>
  <c r="J37" i="6"/>
  <c r="AX101" i="1" s="1"/>
  <c r="BI136" i="6"/>
  <c r="BH136" i="6"/>
  <c r="BG136" i="6"/>
  <c r="BF136" i="6"/>
  <c r="T136" i="6"/>
  <c r="T135" i="6" s="1"/>
  <c r="R136" i="6"/>
  <c r="R135" i="6" s="1"/>
  <c r="P136" i="6"/>
  <c r="P135" i="6"/>
  <c r="BK136" i="6"/>
  <c r="BK135" i="6" s="1"/>
  <c r="J135" i="6" s="1"/>
  <c r="J103" i="6" s="1"/>
  <c r="J136" i="6"/>
  <c r="BE136" i="6"/>
  <c r="BI134" i="6"/>
  <c r="BH134" i="6"/>
  <c r="BG134" i="6"/>
  <c r="BF134" i="6"/>
  <c r="T134" i="6"/>
  <c r="T133" i="6" s="1"/>
  <c r="R134" i="6"/>
  <c r="R133" i="6" s="1"/>
  <c r="P134" i="6"/>
  <c r="P133" i="6" s="1"/>
  <c r="BK134" i="6"/>
  <c r="BK133" i="6" s="1"/>
  <c r="J133" i="6"/>
  <c r="J102" i="6" s="1"/>
  <c r="J134" i="6"/>
  <c r="BE134" i="6" s="1"/>
  <c r="BI132" i="6"/>
  <c r="BH132" i="6"/>
  <c r="BG132" i="6"/>
  <c r="BF132" i="6"/>
  <c r="T132" i="6"/>
  <c r="R132" i="6"/>
  <c r="R129" i="6" s="1"/>
  <c r="R128" i="6" s="1"/>
  <c r="P132" i="6"/>
  <c r="BK132" i="6"/>
  <c r="J132" i="6"/>
  <c r="BE132" i="6"/>
  <c r="BI131" i="6"/>
  <c r="BH131" i="6"/>
  <c r="BG131" i="6"/>
  <c r="BF131" i="6"/>
  <c r="F36" i="6" s="1"/>
  <c r="BA101" i="1" s="1"/>
  <c r="T131" i="6"/>
  <c r="R131" i="6"/>
  <c r="P131" i="6"/>
  <c r="BK131" i="6"/>
  <c r="J131" i="6"/>
  <c r="BE131" i="6" s="1"/>
  <c r="BI130" i="6"/>
  <c r="BH130" i="6"/>
  <c r="BG130" i="6"/>
  <c r="BF130" i="6"/>
  <c r="T130" i="6"/>
  <c r="R130" i="6"/>
  <c r="P130" i="6"/>
  <c r="BK130" i="6"/>
  <c r="BK129" i="6" s="1"/>
  <c r="J130" i="6"/>
  <c r="BE130" i="6" s="1"/>
  <c r="BI127" i="6"/>
  <c r="F39" i="6" s="1"/>
  <c r="BD101" i="1" s="1"/>
  <c r="BH127" i="6"/>
  <c r="F38" i="6"/>
  <c r="BC101" i="1" s="1"/>
  <c r="BG127" i="6"/>
  <c r="BF127" i="6"/>
  <c r="J36" i="6"/>
  <c r="AW101" i="1" s="1"/>
  <c r="T127" i="6"/>
  <c r="T126" i="6"/>
  <c r="R127" i="6"/>
  <c r="R126" i="6"/>
  <c r="R125" i="6"/>
  <c r="P127" i="6"/>
  <c r="P126" i="6" s="1"/>
  <c r="BK127" i="6"/>
  <c r="BK126" i="6" s="1"/>
  <c r="J127" i="6"/>
  <c r="BE127" i="6" s="1"/>
  <c r="J121" i="6"/>
  <c r="F121" i="6"/>
  <c r="F119" i="6"/>
  <c r="E117" i="6"/>
  <c r="J93" i="6"/>
  <c r="F93" i="6"/>
  <c r="F91" i="6"/>
  <c r="E89" i="6"/>
  <c r="J26" i="6"/>
  <c r="E26" i="6"/>
  <c r="J122" i="6"/>
  <c r="J94" i="6"/>
  <c r="J25" i="6"/>
  <c r="J20" i="6"/>
  <c r="E20" i="6"/>
  <c r="F122" i="6"/>
  <c r="F94" i="6"/>
  <c r="J19" i="6"/>
  <c r="J14" i="6"/>
  <c r="J119" i="6"/>
  <c r="J91" i="6"/>
  <c r="E7" i="6"/>
  <c r="E113" i="6"/>
  <c r="E85" i="6"/>
  <c r="J39" i="5"/>
  <c r="J38" i="5"/>
  <c r="AY100" i="1"/>
  <c r="J37" i="5"/>
  <c r="AX100" i="1"/>
  <c r="BI150" i="5"/>
  <c r="BH150" i="5"/>
  <c r="BG150" i="5"/>
  <c r="BF150" i="5"/>
  <c r="T150" i="5"/>
  <c r="R150" i="5"/>
  <c r="P150" i="5"/>
  <c r="BK150" i="5"/>
  <c r="J150" i="5"/>
  <c r="BE150" i="5"/>
  <c r="BI148" i="5"/>
  <c r="BH148" i="5"/>
  <c r="BG148" i="5"/>
  <c r="BF148" i="5"/>
  <c r="T148" i="5"/>
  <c r="R148" i="5"/>
  <c r="P148" i="5"/>
  <c r="BK148" i="5"/>
  <c r="J148" i="5"/>
  <c r="BE148" i="5"/>
  <c r="BI146" i="5"/>
  <c r="BH146" i="5"/>
  <c r="BG146" i="5"/>
  <c r="BF146" i="5"/>
  <c r="T146" i="5"/>
  <c r="R146" i="5"/>
  <c r="P146" i="5"/>
  <c r="BK146" i="5"/>
  <c r="J146" i="5"/>
  <c r="BE146" i="5"/>
  <c r="BI144" i="5"/>
  <c r="BH144" i="5"/>
  <c r="BG144" i="5"/>
  <c r="BF144" i="5"/>
  <c r="T144" i="5"/>
  <c r="R144" i="5"/>
  <c r="P144" i="5"/>
  <c r="BK144" i="5"/>
  <c r="J144" i="5"/>
  <c r="BE144" i="5"/>
  <c r="BI142" i="5"/>
  <c r="BH142" i="5"/>
  <c r="BG142" i="5"/>
  <c r="BF142" i="5"/>
  <c r="T142" i="5"/>
  <c r="R142" i="5"/>
  <c r="P142" i="5"/>
  <c r="BK142" i="5"/>
  <c r="J142" i="5"/>
  <c r="BE142" i="5"/>
  <c r="BI140" i="5"/>
  <c r="BH140" i="5"/>
  <c r="BG140" i="5"/>
  <c r="BF140" i="5"/>
  <c r="T140" i="5"/>
  <c r="R140" i="5"/>
  <c r="P140" i="5"/>
  <c r="BK140" i="5"/>
  <c r="J140" i="5"/>
  <c r="BE140" i="5"/>
  <c r="BI138" i="5"/>
  <c r="BH138" i="5"/>
  <c r="BG138" i="5"/>
  <c r="BF138" i="5"/>
  <c r="T138" i="5"/>
  <c r="R138" i="5"/>
  <c r="P138" i="5"/>
  <c r="BK138" i="5"/>
  <c r="J138" i="5"/>
  <c r="BE138" i="5"/>
  <c r="BI136" i="5"/>
  <c r="BH136" i="5"/>
  <c r="BG136" i="5"/>
  <c r="BF136" i="5"/>
  <c r="T136" i="5"/>
  <c r="R136" i="5"/>
  <c r="P136" i="5"/>
  <c r="BK136" i="5"/>
  <c r="J136" i="5"/>
  <c r="BE136" i="5"/>
  <c r="BI134" i="5"/>
  <c r="BH134" i="5"/>
  <c r="BG134" i="5"/>
  <c r="BF134" i="5"/>
  <c r="T134" i="5"/>
  <c r="R134" i="5"/>
  <c r="P134" i="5"/>
  <c r="P129" i="5" s="1"/>
  <c r="BK134" i="5"/>
  <c r="BK129" i="5" s="1"/>
  <c r="J129" i="5" s="1"/>
  <c r="J101" i="5" s="1"/>
  <c r="J134" i="5"/>
  <c r="BE134" i="5"/>
  <c r="BI132" i="5"/>
  <c r="BH132" i="5"/>
  <c r="BG132" i="5"/>
  <c r="BF132" i="5"/>
  <c r="T132" i="5"/>
  <c r="T129" i="5" s="1"/>
  <c r="R132" i="5"/>
  <c r="R129" i="5" s="1"/>
  <c r="P132" i="5"/>
  <c r="BK132" i="5"/>
  <c r="J132" i="5"/>
  <c r="BE132" i="5"/>
  <c r="BI130" i="5"/>
  <c r="BH130" i="5"/>
  <c r="BG130" i="5"/>
  <c r="BF130" i="5"/>
  <c r="J36" i="5" s="1"/>
  <c r="AW100" i="1" s="1"/>
  <c r="T130" i="5"/>
  <c r="R130" i="5"/>
  <c r="P130" i="5"/>
  <c r="BK130" i="5"/>
  <c r="J130" i="5"/>
  <c r="BE130" i="5" s="1"/>
  <c r="BI127" i="5"/>
  <c r="BH127" i="5"/>
  <c r="BG127" i="5"/>
  <c r="BF127" i="5"/>
  <c r="T127" i="5"/>
  <c r="R127" i="5"/>
  <c r="P127" i="5"/>
  <c r="BK127" i="5"/>
  <c r="J127" i="5"/>
  <c r="BE127" i="5" s="1"/>
  <c r="BI126" i="5"/>
  <c r="F39" i="5"/>
  <c r="BD100" i="1"/>
  <c r="BH126" i="5"/>
  <c r="BG126" i="5"/>
  <c r="F37" i="5" s="1"/>
  <c r="BB100" i="1" s="1"/>
  <c r="BF126" i="5"/>
  <c r="T126" i="5"/>
  <c r="T125" i="5" s="1"/>
  <c r="T124" i="5" s="1"/>
  <c r="T123" i="5" s="1"/>
  <c r="R126" i="5"/>
  <c r="R125" i="5" s="1"/>
  <c r="P126" i="5"/>
  <c r="P125" i="5" s="1"/>
  <c r="P124" i="5" s="1"/>
  <c r="P123" i="5" s="1"/>
  <c r="AU100" i="1" s="1"/>
  <c r="BK126" i="5"/>
  <c r="BK125" i="5" s="1"/>
  <c r="J125" i="5" s="1"/>
  <c r="J100" i="5" s="1"/>
  <c r="J126" i="5"/>
  <c r="BE126" i="5"/>
  <c r="J119" i="5"/>
  <c r="F119" i="5"/>
  <c r="F117" i="5"/>
  <c r="E115" i="5"/>
  <c r="J93" i="5"/>
  <c r="F93" i="5"/>
  <c r="F91" i="5"/>
  <c r="E89" i="5"/>
  <c r="J26" i="5"/>
  <c r="E26" i="5"/>
  <c r="J120" i="5" s="1"/>
  <c r="J94" i="5"/>
  <c r="J25" i="5"/>
  <c r="J20" i="5"/>
  <c r="E20" i="5"/>
  <c r="F120" i="5"/>
  <c r="F94" i="5"/>
  <c r="J19" i="5"/>
  <c r="J14" i="5"/>
  <c r="J117" i="5"/>
  <c r="J91" i="5"/>
  <c r="E7" i="5"/>
  <c r="E111" i="5" s="1"/>
  <c r="E85" i="5"/>
  <c r="J199" i="4"/>
  <c r="J105" i="4" s="1"/>
  <c r="J39" i="4"/>
  <c r="J38" i="4"/>
  <c r="AY99" i="1"/>
  <c r="J37" i="4"/>
  <c r="AX99" i="1" s="1"/>
  <c r="BI254" i="4"/>
  <c r="BH254" i="4"/>
  <c r="BG254" i="4"/>
  <c r="BF254" i="4"/>
  <c r="T254" i="4"/>
  <c r="R254" i="4"/>
  <c r="P254" i="4"/>
  <c r="P245" i="4" s="1"/>
  <c r="BK254" i="4"/>
  <c r="J254" i="4"/>
  <c r="BE254" i="4"/>
  <c r="BI246" i="4"/>
  <c r="BH246" i="4"/>
  <c r="BG246" i="4"/>
  <c r="BF246" i="4"/>
  <c r="T246" i="4"/>
  <c r="T245" i="4" s="1"/>
  <c r="T244" i="4" s="1"/>
  <c r="R246" i="4"/>
  <c r="R245" i="4"/>
  <c r="R244" i="4" s="1"/>
  <c r="P246" i="4"/>
  <c r="P244" i="4"/>
  <c r="BK246" i="4"/>
  <c r="BK245" i="4" s="1"/>
  <c r="J245" i="4" s="1"/>
  <c r="J246" i="4"/>
  <c r="BE246" i="4"/>
  <c r="J113" i="4"/>
  <c r="BI243" i="4"/>
  <c r="BH243" i="4"/>
  <c r="BG243" i="4"/>
  <c r="BF243" i="4"/>
  <c r="T243" i="4"/>
  <c r="R243" i="4"/>
  <c r="P243" i="4"/>
  <c r="BK243" i="4"/>
  <c r="J243" i="4"/>
  <c r="BE243" i="4"/>
  <c r="BI241" i="4"/>
  <c r="BH241" i="4"/>
  <c r="BG241" i="4"/>
  <c r="BF241" i="4"/>
  <c r="T241" i="4"/>
  <c r="T240" i="4" s="1"/>
  <c r="R241" i="4"/>
  <c r="R240" i="4"/>
  <c r="P241" i="4"/>
  <c r="P240" i="4" s="1"/>
  <c r="BK241" i="4"/>
  <c r="BK240" i="4"/>
  <c r="J240" i="4"/>
  <c r="J111" i="4" s="1"/>
  <c r="J241" i="4"/>
  <c r="BE241" i="4" s="1"/>
  <c r="BI239" i="4"/>
  <c r="BH239" i="4"/>
  <c r="BG239" i="4"/>
  <c r="BF239" i="4"/>
  <c r="T239" i="4"/>
  <c r="T236" i="4" s="1"/>
  <c r="R239" i="4"/>
  <c r="P239" i="4"/>
  <c r="BK239" i="4"/>
  <c r="J239" i="4"/>
  <c r="BE239" i="4" s="1"/>
  <c r="BI237" i="4"/>
  <c r="BH237" i="4"/>
  <c r="BG237" i="4"/>
  <c r="BF237" i="4"/>
  <c r="T237" i="4"/>
  <c r="R237" i="4"/>
  <c r="R236" i="4" s="1"/>
  <c r="P237" i="4"/>
  <c r="P236" i="4"/>
  <c r="BK237" i="4"/>
  <c r="BK236" i="4" s="1"/>
  <c r="J236" i="4" s="1"/>
  <c r="J110" i="4" s="1"/>
  <c r="J237" i="4"/>
  <c r="BE237" i="4"/>
  <c r="BI235" i="4"/>
  <c r="BH235" i="4"/>
  <c r="BG235" i="4"/>
  <c r="BF235" i="4"/>
  <c r="T235" i="4"/>
  <c r="R235" i="4"/>
  <c r="P235" i="4"/>
  <c r="P228" i="4" s="1"/>
  <c r="BK235" i="4"/>
  <c r="J235" i="4"/>
  <c r="BE235" i="4"/>
  <c r="BI233" i="4"/>
  <c r="BH233" i="4"/>
  <c r="BG233" i="4"/>
  <c r="BF233" i="4"/>
  <c r="T233" i="4"/>
  <c r="T228" i="4" s="1"/>
  <c r="R233" i="4"/>
  <c r="P233" i="4"/>
  <c r="BK233" i="4"/>
  <c r="J233" i="4"/>
  <c r="BE233" i="4" s="1"/>
  <c r="BI229" i="4"/>
  <c r="BH229" i="4"/>
  <c r="BG229" i="4"/>
  <c r="BF229" i="4"/>
  <c r="T229" i="4"/>
  <c r="R229" i="4"/>
  <c r="R228" i="4" s="1"/>
  <c r="P229" i="4"/>
  <c r="BK229" i="4"/>
  <c r="BK228" i="4" s="1"/>
  <c r="J228" i="4" s="1"/>
  <c r="J109" i="4" s="1"/>
  <c r="J229" i="4"/>
  <c r="BE229" i="4"/>
  <c r="BI227" i="4"/>
  <c r="BH227" i="4"/>
  <c r="BG227" i="4"/>
  <c r="BF227" i="4"/>
  <c r="T227" i="4"/>
  <c r="R227" i="4"/>
  <c r="P227" i="4"/>
  <c r="BK227" i="4"/>
  <c r="J227" i="4"/>
  <c r="BE227" i="4"/>
  <c r="BI225" i="4"/>
  <c r="BH225" i="4"/>
  <c r="BG225" i="4"/>
  <c r="BF225" i="4"/>
  <c r="T225" i="4"/>
  <c r="R225" i="4"/>
  <c r="P225" i="4"/>
  <c r="BK225" i="4"/>
  <c r="J225" i="4"/>
  <c r="BE225" i="4" s="1"/>
  <c r="BI223" i="4"/>
  <c r="BH223" i="4"/>
  <c r="BG223" i="4"/>
  <c r="BF223" i="4"/>
  <c r="T223" i="4"/>
  <c r="R223" i="4"/>
  <c r="P223" i="4"/>
  <c r="BK223" i="4"/>
  <c r="J223" i="4"/>
  <c r="BE223" i="4"/>
  <c r="BI222" i="4"/>
  <c r="BH222" i="4"/>
  <c r="BG222" i="4"/>
  <c r="BF222" i="4"/>
  <c r="T222" i="4"/>
  <c r="R222" i="4"/>
  <c r="P222" i="4"/>
  <c r="BK222" i="4"/>
  <c r="J222" i="4"/>
  <c r="BE222" i="4" s="1"/>
  <c r="BI221" i="4"/>
  <c r="BH221" i="4"/>
  <c r="BG221" i="4"/>
  <c r="BF221" i="4"/>
  <c r="T221" i="4"/>
  <c r="R221" i="4"/>
  <c r="P221" i="4"/>
  <c r="BK221" i="4"/>
  <c r="J221" i="4"/>
  <c r="BE221" i="4"/>
  <c r="BI220" i="4"/>
  <c r="BH220" i="4"/>
  <c r="BG220" i="4"/>
  <c r="BF220" i="4"/>
  <c r="T220" i="4"/>
  <c r="R220" i="4"/>
  <c r="P220" i="4"/>
  <c r="BK220" i="4"/>
  <c r="J220" i="4"/>
  <c r="BE220" i="4" s="1"/>
  <c r="BI218" i="4"/>
  <c r="BH218" i="4"/>
  <c r="BG218" i="4"/>
  <c r="BF218" i="4"/>
  <c r="T218" i="4"/>
  <c r="R218" i="4"/>
  <c r="P218" i="4"/>
  <c r="BK218" i="4"/>
  <c r="J218" i="4"/>
  <c r="BE218" i="4"/>
  <c r="BI217" i="4"/>
  <c r="BH217" i="4"/>
  <c r="BG217" i="4"/>
  <c r="BF217" i="4"/>
  <c r="T217" i="4"/>
  <c r="R217" i="4"/>
  <c r="P217" i="4"/>
  <c r="BK217" i="4"/>
  <c r="J217" i="4"/>
  <c r="BE217" i="4" s="1"/>
  <c r="BI216" i="4"/>
  <c r="BH216" i="4"/>
  <c r="BG216" i="4"/>
  <c r="BF216" i="4"/>
  <c r="T216" i="4"/>
  <c r="R216" i="4"/>
  <c r="P216" i="4"/>
  <c r="BK216" i="4"/>
  <c r="J216" i="4"/>
  <c r="BE216" i="4"/>
  <c r="BI214" i="4"/>
  <c r="BH214" i="4"/>
  <c r="BG214" i="4"/>
  <c r="BF214" i="4"/>
  <c r="T214" i="4"/>
  <c r="R214" i="4"/>
  <c r="P214" i="4"/>
  <c r="BK214" i="4"/>
  <c r="J214" i="4"/>
  <c r="BE214" i="4" s="1"/>
  <c r="BI213" i="4"/>
  <c r="BH213" i="4"/>
  <c r="BG213" i="4"/>
  <c r="BF213" i="4"/>
  <c r="T213" i="4"/>
  <c r="R213" i="4"/>
  <c r="P213" i="4"/>
  <c r="BK213" i="4"/>
  <c r="J213" i="4"/>
  <c r="BE213" i="4"/>
  <c r="BI212" i="4"/>
  <c r="BH212" i="4"/>
  <c r="BG212" i="4"/>
  <c r="BF212" i="4"/>
  <c r="T212" i="4"/>
  <c r="R212" i="4"/>
  <c r="P212" i="4"/>
  <c r="BK212" i="4"/>
  <c r="J212" i="4"/>
  <c r="BE212" i="4" s="1"/>
  <c r="BI211" i="4"/>
  <c r="BH211" i="4"/>
  <c r="BG211" i="4"/>
  <c r="BF211" i="4"/>
  <c r="T211" i="4"/>
  <c r="R211" i="4"/>
  <c r="P211" i="4"/>
  <c r="BK211" i="4"/>
  <c r="J211" i="4"/>
  <c r="BE211" i="4"/>
  <c r="BI210" i="4"/>
  <c r="BH210" i="4"/>
  <c r="BG210" i="4"/>
  <c r="BF210" i="4"/>
  <c r="T210" i="4"/>
  <c r="R210" i="4"/>
  <c r="P210" i="4"/>
  <c r="BK210" i="4"/>
  <c r="J210" i="4"/>
  <c r="BE210" i="4" s="1"/>
  <c r="BI209" i="4"/>
  <c r="BH209" i="4"/>
  <c r="BG209" i="4"/>
  <c r="BF209" i="4"/>
  <c r="T209" i="4"/>
  <c r="R209" i="4"/>
  <c r="P209" i="4"/>
  <c r="BK209" i="4"/>
  <c r="J209" i="4"/>
  <c r="BE209" i="4"/>
  <c r="BI208" i="4"/>
  <c r="BH208" i="4"/>
  <c r="BG208" i="4"/>
  <c r="BF208" i="4"/>
  <c r="T208" i="4"/>
  <c r="R208" i="4"/>
  <c r="P208" i="4"/>
  <c r="BK208" i="4"/>
  <c r="J208" i="4"/>
  <c r="BE208" i="4" s="1"/>
  <c r="BI206" i="4"/>
  <c r="BH206" i="4"/>
  <c r="BG206" i="4"/>
  <c r="BF206" i="4"/>
  <c r="T206" i="4"/>
  <c r="R206" i="4"/>
  <c r="P206" i="4"/>
  <c r="BK206" i="4"/>
  <c r="J206" i="4"/>
  <c r="BE206" i="4"/>
  <c r="BI204" i="4"/>
  <c r="BH204" i="4"/>
  <c r="BG204" i="4"/>
  <c r="BF204" i="4"/>
  <c r="T204" i="4"/>
  <c r="R204" i="4"/>
  <c r="R203" i="4"/>
  <c r="R202" i="4" s="1"/>
  <c r="P204" i="4"/>
  <c r="BK204" i="4"/>
  <c r="BK203" i="4" s="1"/>
  <c r="J203" i="4" s="1"/>
  <c r="BK202" i="4"/>
  <c r="J202" i="4" s="1"/>
  <c r="J107" i="4" s="1"/>
  <c r="J204" i="4"/>
  <c r="BE204" i="4"/>
  <c r="J108" i="4"/>
  <c r="BI201" i="4"/>
  <c r="BH201" i="4"/>
  <c r="BG201" i="4"/>
  <c r="F37" i="4" s="1"/>
  <c r="BB99" i="1" s="1"/>
  <c r="BF201" i="4"/>
  <c r="T201" i="4"/>
  <c r="T200" i="4"/>
  <c r="R201" i="4"/>
  <c r="R200" i="4" s="1"/>
  <c r="P201" i="4"/>
  <c r="P200" i="4"/>
  <c r="BK201" i="4"/>
  <c r="BK200" i="4" s="1"/>
  <c r="J200" i="4" s="1"/>
  <c r="J106" i="4" s="1"/>
  <c r="J201" i="4"/>
  <c r="BE201" i="4"/>
  <c r="BI198" i="4"/>
  <c r="BH198" i="4"/>
  <c r="BG198" i="4"/>
  <c r="BF198" i="4"/>
  <c r="T198" i="4"/>
  <c r="T197" i="4"/>
  <c r="R198" i="4"/>
  <c r="R197" i="4" s="1"/>
  <c r="P198" i="4"/>
  <c r="P197" i="4"/>
  <c r="BK198" i="4"/>
  <c r="BK197" i="4" s="1"/>
  <c r="J197" i="4" s="1"/>
  <c r="J104" i="4" s="1"/>
  <c r="J198" i="4"/>
  <c r="BE198" i="4" s="1"/>
  <c r="BI195" i="4"/>
  <c r="BH195" i="4"/>
  <c r="BG195" i="4"/>
  <c r="BF195" i="4"/>
  <c r="T195" i="4"/>
  <c r="T194" i="4"/>
  <c r="R195" i="4"/>
  <c r="R194" i="4" s="1"/>
  <c r="P195" i="4"/>
  <c r="P194" i="4"/>
  <c r="BK195" i="4"/>
  <c r="BK194" i="4" s="1"/>
  <c r="J194" i="4" s="1"/>
  <c r="J103" i="4" s="1"/>
  <c r="J195" i="4"/>
  <c r="BE195" i="4" s="1"/>
  <c r="BI192" i="4"/>
  <c r="BH192" i="4"/>
  <c r="BG192" i="4"/>
  <c r="BF192" i="4"/>
  <c r="T192" i="4"/>
  <c r="R192" i="4"/>
  <c r="P192" i="4"/>
  <c r="BK192" i="4"/>
  <c r="J192" i="4"/>
  <c r="BE192" i="4"/>
  <c r="BI190" i="4"/>
  <c r="BH190" i="4"/>
  <c r="BG190" i="4"/>
  <c r="BF190" i="4"/>
  <c r="T190" i="4"/>
  <c r="R190" i="4"/>
  <c r="P190" i="4"/>
  <c r="BK190" i="4"/>
  <c r="J190" i="4"/>
  <c r="BE190" i="4" s="1"/>
  <c r="BI186" i="4"/>
  <c r="BH186" i="4"/>
  <c r="BG186" i="4"/>
  <c r="BF186" i="4"/>
  <c r="T186" i="4"/>
  <c r="R186" i="4"/>
  <c r="P186" i="4"/>
  <c r="BK186" i="4"/>
  <c r="J186" i="4"/>
  <c r="BE186" i="4"/>
  <c r="BI184" i="4"/>
  <c r="BH184" i="4"/>
  <c r="BG184" i="4"/>
  <c r="BF184" i="4"/>
  <c r="T184" i="4"/>
  <c r="R184" i="4"/>
  <c r="P184" i="4"/>
  <c r="P180" i="4" s="1"/>
  <c r="BK184" i="4"/>
  <c r="BK180" i="4" s="1"/>
  <c r="J180" i="4" s="1"/>
  <c r="J102" i="4" s="1"/>
  <c r="J184" i="4"/>
  <c r="BE184" i="4" s="1"/>
  <c r="BI182" i="4"/>
  <c r="BH182" i="4"/>
  <c r="BG182" i="4"/>
  <c r="BF182" i="4"/>
  <c r="T182" i="4"/>
  <c r="T180" i="4" s="1"/>
  <c r="R182" i="4"/>
  <c r="P182" i="4"/>
  <c r="BK182" i="4"/>
  <c r="J182" i="4"/>
  <c r="BE182" i="4"/>
  <c r="BI181" i="4"/>
  <c r="BH181" i="4"/>
  <c r="BG181" i="4"/>
  <c r="BF181" i="4"/>
  <c r="T181" i="4"/>
  <c r="R181" i="4"/>
  <c r="R180" i="4"/>
  <c r="P181" i="4"/>
  <c r="BK181" i="4"/>
  <c r="J181" i="4"/>
  <c r="BE181" i="4"/>
  <c r="BI178" i="4"/>
  <c r="BH178" i="4"/>
  <c r="BG178" i="4"/>
  <c r="BF178" i="4"/>
  <c r="T178" i="4"/>
  <c r="R178" i="4"/>
  <c r="P178" i="4"/>
  <c r="BK178" i="4"/>
  <c r="J178" i="4"/>
  <c r="BE178" i="4"/>
  <c r="BI176" i="4"/>
  <c r="BH176" i="4"/>
  <c r="BG176" i="4"/>
  <c r="BF176" i="4"/>
  <c r="T176" i="4"/>
  <c r="R176" i="4"/>
  <c r="P176" i="4"/>
  <c r="BK176" i="4"/>
  <c r="J176" i="4"/>
  <c r="BE176" i="4"/>
  <c r="BI175" i="4"/>
  <c r="BH175" i="4"/>
  <c r="BG175" i="4"/>
  <c r="BF175" i="4"/>
  <c r="T175" i="4"/>
  <c r="R175" i="4"/>
  <c r="P175" i="4"/>
  <c r="BK175" i="4"/>
  <c r="J175" i="4"/>
  <c r="BE175" i="4"/>
  <c r="BI171" i="4"/>
  <c r="BH171" i="4"/>
  <c r="BG171" i="4"/>
  <c r="BF171" i="4"/>
  <c r="T171" i="4"/>
  <c r="R171" i="4"/>
  <c r="P171" i="4"/>
  <c r="BK171" i="4"/>
  <c r="J171" i="4"/>
  <c r="BE171" i="4"/>
  <c r="BI167" i="4"/>
  <c r="BH167" i="4"/>
  <c r="BG167" i="4"/>
  <c r="BF167" i="4"/>
  <c r="T167" i="4"/>
  <c r="R167" i="4"/>
  <c r="P167" i="4"/>
  <c r="BK167" i="4"/>
  <c r="J167" i="4"/>
  <c r="BE167" i="4"/>
  <c r="BI166" i="4"/>
  <c r="BH166" i="4"/>
  <c r="BG166" i="4"/>
  <c r="BF166" i="4"/>
  <c r="T166" i="4"/>
  <c r="R166" i="4"/>
  <c r="P166" i="4"/>
  <c r="BK166" i="4"/>
  <c r="J166" i="4"/>
  <c r="BE166" i="4"/>
  <c r="BI164" i="4"/>
  <c r="BH164" i="4"/>
  <c r="BG164" i="4"/>
  <c r="BF164" i="4"/>
  <c r="T164" i="4"/>
  <c r="R164" i="4"/>
  <c r="P164" i="4"/>
  <c r="P157" i="4" s="1"/>
  <c r="BK164" i="4"/>
  <c r="J164" i="4"/>
  <c r="BE164" i="4"/>
  <c r="BI162" i="4"/>
  <c r="BH162" i="4"/>
  <c r="BG162" i="4"/>
  <c r="BF162" i="4"/>
  <c r="T162" i="4"/>
  <c r="T157" i="4" s="1"/>
  <c r="R162" i="4"/>
  <c r="R157" i="4" s="1"/>
  <c r="P162" i="4"/>
  <c r="BK162" i="4"/>
  <c r="J162" i="4"/>
  <c r="BE162" i="4"/>
  <c r="J35" i="4" s="1"/>
  <c r="AV99" i="1" s="1"/>
  <c r="BI158" i="4"/>
  <c r="BH158" i="4"/>
  <c r="BG158" i="4"/>
  <c r="BF158" i="4"/>
  <c r="T158" i="4"/>
  <c r="R158" i="4"/>
  <c r="P158" i="4"/>
  <c r="BK158" i="4"/>
  <c r="BK157" i="4"/>
  <c r="J157" i="4" s="1"/>
  <c r="J101" i="4" s="1"/>
  <c r="J158" i="4"/>
  <c r="BE158" i="4"/>
  <c r="BI155" i="4"/>
  <c r="BH155" i="4"/>
  <c r="BG155" i="4"/>
  <c r="BF155" i="4"/>
  <c r="T155" i="4"/>
  <c r="R155" i="4"/>
  <c r="P155" i="4"/>
  <c r="BK155" i="4"/>
  <c r="J155" i="4"/>
  <c r="BE155" i="4"/>
  <c r="BI151" i="4"/>
  <c r="BH151" i="4"/>
  <c r="BG151" i="4"/>
  <c r="BF151" i="4"/>
  <c r="T151" i="4"/>
  <c r="R151" i="4"/>
  <c r="P151" i="4"/>
  <c r="BK151" i="4"/>
  <c r="J151" i="4"/>
  <c r="BE151" i="4"/>
  <c r="BI149" i="4"/>
  <c r="BH149" i="4"/>
  <c r="BG149" i="4"/>
  <c r="BF149" i="4"/>
  <c r="T149" i="4"/>
  <c r="R149" i="4"/>
  <c r="P149" i="4"/>
  <c r="BK149" i="4"/>
  <c r="J149" i="4"/>
  <c r="BE149" i="4"/>
  <c r="BI147" i="4"/>
  <c r="BH147" i="4"/>
  <c r="BG147" i="4"/>
  <c r="BF147" i="4"/>
  <c r="T147" i="4"/>
  <c r="R147" i="4"/>
  <c r="P147" i="4"/>
  <c r="BK147" i="4"/>
  <c r="J147" i="4"/>
  <c r="BE147" i="4"/>
  <c r="BI145" i="4"/>
  <c r="BH145" i="4"/>
  <c r="BG145" i="4"/>
  <c r="BF145" i="4"/>
  <c r="T145" i="4"/>
  <c r="R145" i="4"/>
  <c r="P145" i="4"/>
  <c r="BK145" i="4"/>
  <c r="J145" i="4"/>
  <c r="BE145" i="4"/>
  <c r="BI144" i="4"/>
  <c r="BH144" i="4"/>
  <c r="BG144" i="4"/>
  <c r="BF144" i="4"/>
  <c r="T144" i="4"/>
  <c r="R144" i="4"/>
  <c r="P144" i="4"/>
  <c r="BK144" i="4"/>
  <c r="J144" i="4"/>
  <c r="BE144" i="4"/>
  <c r="BI142" i="4"/>
  <c r="BH142" i="4"/>
  <c r="BG142" i="4"/>
  <c r="BF142" i="4"/>
  <c r="T142" i="4"/>
  <c r="R142" i="4"/>
  <c r="P142" i="4"/>
  <c r="BK142" i="4"/>
  <c r="J142" i="4"/>
  <c r="BE142" i="4"/>
  <c r="BI140" i="4"/>
  <c r="BH140" i="4"/>
  <c r="BG140" i="4"/>
  <c r="BF140" i="4"/>
  <c r="T140" i="4"/>
  <c r="R140" i="4"/>
  <c r="P140" i="4"/>
  <c r="BK140" i="4"/>
  <c r="J140" i="4"/>
  <c r="BE140" i="4"/>
  <c r="BI138" i="4"/>
  <c r="BH138" i="4"/>
  <c r="BG138" i="4"/>
  <c r="BF138" i="4"/>
  <c r="F36" i="4" s="1"/>
  <c r="BA99" i="1" s="1"/>
  <c r="T138" i="4"/>
  <c r="T137" i="4"/>
  <c r="R138" i="4"/>
  <c r="R137" i="4"/>
  <c r="P138" i="4"/>
  <c r="P137" i="4"/>
  <c r="BK138" i="4"/>
  <c r="BK137" i="4" s="1"/>
  <c r="J138" i="4"/>
  <c r="BE138" i="4"/>
  <c r="F35" i="4" s="1"/>
  <c r="AZ99" i="1" s="1"/>
  <c r="J131" i="4"/>
  <c r="F131" i="4"/>
  <c r="F129" i="4"/>
  <c r="E127" i="4"/>
  <c r="J93" i="4"/>
  <c r="F93" i="4"/>
  <c r="F91" i="4"/>
  <c r="E89" i="4"/>
  <c r="J26" i="4"/>
  <c r="E26" i="4"/>
  <c r="J25" i="4"/>
  <c r="J20" i="4"/>
  <c r="E20" i="4"/>
  <c r="F132" i="4"/>
  <c r="F94" i="4"/>
  <c r="J19" i="4"/>
  <c r="J14" i="4"/>
  <c r="J129" i="4"/>
  <c r="J91" i="4"/>
  <c r="E7" i="4"/>
  <c r="J39" i="3"/>
  <c r="J38" i="3"/>
  <c r="AY97" i="1" s="1"/>
  <c r="J37" i="3"/>
  <c r="AX97" i="1"/>
  <c r="BI133" i="3"/>
  <c r="BH133" i="3"/>
  <c r="BG133" i="3"/>
  <c r="BF133" i="3"/>
  <c r="T133" i="3"/>
  <c r="T132" i="3" s="1"/>
  <c r="R133" i="3"/>
  <c r="R132" i="3"/>
  <c r="P133" i="3"/>
  <c r="P132" i="3" s="1"/>
  <c r="BK133" i="3"/>
  <c r="BK132" i="3"/>
  <c r="J132" i="3"/>
  <c r="J102" i="3" s="1"/>
  <c r="J133" i="3"/>
  <c r="BE133" i="3"/>
  <c r="BI131" i="3"/>
  <c r="BH131" i="3"/>
  <c r="BG131" i="3"/>
  <c r="BF131" i="3"/>
  <c r="T131" i="3"/>
  <c r="T130" i="3" s="1"/>
  <c r="R131" i="3"/>
  <c r="R130" i="3"/>
  <c r="P131" i="3"/>
  <c r="P130" i="3" s="1"/>
  <c r="BK131" i="3"/>
  <c r="BK130" i="3"/>
  <c r="J130" i="3"/>
  <c r="J101" i="3" s="1"/>
  <c r="J131" i="3"/>
  <c r="BE131" i="3"/>
  <c r="BI129" i="3"/>
  <c r="BH129" i="3"/>
  <c r="BG129" i="3"/>
  <c r="BF129" i="3"/>
  <c r="J36" i="3" s="1"/>
  <c r="AW97" i="1" s="1"/>
  <c r="T129" i="3"/>
  <c r="T126" i="3" s="1"/>
  <c r="R129" i="3"/>
  <c r="P129" i="3"/>
  <c r="BK129" i="3"/>
  <c r="J129" i="3"/>
  <c r="BE129" i="3" s="1"/>
  <c r="J35" i="3" s="1"/>
  <c r="BI128" i="3"/>
  <c r="BH128" i="3"/>
  <c r="BG128" i="3"/>
  <c r="F37" i="3" s="1"/>
  <c r="BF128" i="3"/>
  <c r="T128" i="3"/>
  <c r="R128" i="3"/>
  <c r="P128" i="3"/>
  <c r="P126" i="3" s="1"/>
  <c r="P125" i="3" s="1"/>
  <c r="P124" i="3" s="1"/>
  <c r="AU97" i="1" s="1"/>
  <c r="BK128" i="3"/>
  <c r="J128" i="3"/>
  <c r="BE128" i="3"/>
  <c r="BI127" i="3"/>
  <c r="F39" i="3" s="1"/>
  <c r="BD97" i="1" s="1"/>
  <c r="BH127" i="3"/>
  <c r="F38" i="3"/>
  <c r="BC97" i="1" s="1"/>
  <c r="BG127" i="3"/>
  <c r="BB97" i="1"/>
  <c r="BF127" i="3"/>
  <c r="F36" i="3"/>
  <c r="BA97" i="1" s="1"/>
  <c r="T127" i="3"/>
  <c r="T125" i="3"/>
  <c r="T124" i="3" s="1"/>
  <c r="R127" i="3"/>
  <c r="R126" i="3"/>
  <c r="R125" i="3"/>
  <c r="R124" i="3" s="1"/>
  <c r="P127" i="3"/>
  <c r="BK127" i="3"/>
  <c r="BK126" i="3"/>
  <c r="J127" i="3"/>
  <c r="BE127" i="3"/>
  <c r="AV97" i="1"/>
  <c r="AT97" i="1" s="1"/>
  <c r="J120" i="3"/>
  <c r="F120" i="3"/>
  <c r="F118" i="3"/>
  <c r="E116" i="3"/>
  <c r="J93" i="3"/>
  <c r="F93" i="3"/>
  <c r="F91" i="3"/>
  <c r="E89" i="3"/>
  <c r="J26" i="3"/>
  <c r="E26" i="3"/>
  <c r="J94" i="3" s="1"/>
  <c r="J121" i="3"/>
  <c r="J25" i="3"/>
  <c r="J20" i="3"/>
  <c r="E20" i="3"/>
  <c r="J19" i="3"/>
  <c r="J14" i="3"/>
  <c r="E7" i="3"/>
  <c r="E85" i="3" s="1"/>
  <c r="E112" i="3"/>
  <c r="J39" i="2"/>
  <c r="J38" i="2"/>
  <c r="AY96" i="1"/>
  <c r="J37" i="2"/>
  <c r="AX96" i="1"/>
  <c r="BI175" i="2"/>
  <c r="BH175" i="2"/>
  <c r="BG175" i="2"/>
  <c r="BF175" i="2"/>
  <c r="T175" i="2"/>
  <c r="R175" i="2"/>
  <c r="P175" i="2"/>
  <c r="BK175" i="2"/>
  <c r="J175" i="2"/>
  <c r="BE175" i="2"/>
  <c r="BI173" i="2"/>
  <c r="BH173" i="2"/>
  <c r="BG173" i="2"/>
  <c r="BF173" i="2"/>
  <c r="T173" i="2"/>
  <c r="R173" i="2"/>
  <c r="P173" i="2"/>
  <c r="BK173" i="2"/>
  <c r="J173" i="2"/>
  <c r="BE173" i="2"/>
  <c r="BI171" i="2"/>
  <c r="BH171" i="2"/>
  <c r="BG171" i="2"/>
  <c r="BF171" i="2"/>
  <c r="T171" i="2"/>
  <c r="R171" i="2"/>
  <c r="P171" i="2"/>
  <c r="BK171" i="2"/>
  <c r="J171" i="2"/>
  <c r="BE171" i="2"/>
  <c r="BI170" i="2"/>
  <c r="BH170" i="2"/>
  <c r="BG170" i="2"/>
  <c r="BF170" i="2"/>
  <c r="T170" i="2"/>
  <c r="R170" i="2"/>
  <c r="P170" i="2"/>
  <c r="BK170" i="2"/>
  <c r="J170" i="2"/>
  <c r="BE170" i="2"/>
  <c r="BI168" i="2"/>
  <c r="BH168" i="2"/>
  <c r="BG168" i="2"/>
  <c r="BF168" i="2"/>
  <c r="T168" i="2"/>
  <c r="R168" i="2"/>
  <c r="P168" i="2"/>
  <c r="BK168" i="2"/>
  <c r="J168" i="2"/>
  <c r="BE168" i="2"/>
  <c r="BI166" i="2"/>
  <c r="BH166" i="2"/>
  <c r="BG166" i="2"/>
  <c r="BF166" i="2"/>
  <c r="T166" i="2"/>
  <c r="R166" i="2"/>
  <c r="P166" i="2"/>
  <c r="BK166" i="2"/>
  <c r="J166" i="2"/>
  <c r="BE166" i="2"/>
  <c r="BI164" i="2"/>
  <c r="BH164" i="2"/>
  <c r="BG164" i="2"/>
  <c r="BF164" i="2"/>
  <c r="T164" i="2"/>
  <c r="R164" i="2"/>
  <c r="P164" i="2"/>
  <c r="BK164" i="2"/>
  <c r="J164" i="2"/>
  <c r="BE164" i="2"/>
  <c r="BI163" i="2"/>
  <c r="BH163" i="2"/>
  <c r="BG163" i="2"/>
  <c r="BF163" i="2"/>
  <c r="T163" i="2"/>
  <c r="R163" i="2"/>
  <c r="P163" i="2"/>
  <c r="BK163" i="2"/>
  <c r="J163" i="2"/>
  <c r="BE163" i="2"/>
  <c r="BI162" i="2"/>
  <c r="BH162" i="2"/>
  <c r="BG162" i="2"/>
  <c r="BF162" i="2"/>
  <c r="T162" i="2"/>
  <c r="R162" i="2"/>
  <c r="R159" i="2" s="1"/>
  <c r="P162" i="2"/>
  <c r="BK162" i="2"/>
  <c r="J162" i="2"/>
  <c r="BE162" i="2"/>
  <c r="BI161" i="2"/>
  <c r="BH161" i="2"/>
  <c r="BG161" i="2"/>
  <c r="BF161" i="2"/>
  <c r="T161" i="2"/>
  <c r="R161" i="2"/>
  <c r="P161" i="2"/>
  <c r="P159" i="2" s="1"/>
  <c r="P158" i="2" s="1"/>
  <c r="BK161" i="2"/>
  <c r="J161" i="2"/>
  <c r="BE161" i="2"/>
  <c r="BI160" i="2"/>
  <c r="BH160" i="2"/>
  <c r="BG160" i="2"/>
  <c r="BF160" i="2"/>
  <c r="T160" i="2"/>
  <c r="T159" i="2"/>
  <c r="T158" i="2" s="1"/>
  <c r="R160" i="2"/>
  <c r="R158" i="2"/>
  <c r="P160" i="2"/>
  <c r="BK160" i="2"/>
  <c r="J160" i="2"/>
  <c r="BE160" i="2"/>
  <c r="BI157" i="2"/>
  <c r="BH157" i="2"/>
  <c r="BG157" i="2"/>
  <c r="BF157" i="2"/>
  <c r="T157" i="2"/>
  <c r="T156" i="2"/>
  <c r="R157" i="2"/>
  <c r="R156" i="2"/>
  <c r="P157" i="2"/>
  <c r="P156" i="2"/>
  <c r="BK157" i="2"/>
  <c r="BK156" i="2"/>
  <c r="J156" i="2" s="1"/>
  <c r="J104" i="2" s="1"/>
  <c r="J157" i="2"/>
  <c r="BE157" i="2"/>
  <c r="BI155" i="2"/>
  <c r="BH155" i="2"/>
  <c r="BG155" i="2"/>
  <c r="BF155" i="2"/>
  <c r="T155" i="2"/>
  <c r="R155" i="2"/>
  <c r="P155" i="2"/>
  <c r="P152" i="2" s="1"/>
  <c r="BK155" i="2"/>
  <c r="BK152" i="2" s="1"/>
  <c r="J152" i="2" s="1"/>
  <c r="J103" i="2" s="1"/>
  <c r="J155" i="2"/>
  <c r="BE155" i="2"/>
  <c r="BI154" i="2"/>
  <c r="BH154" i="2"/>
  <c r="BG154" i="2"/>
  <c r="BF154" i="2"/>
  <c r="T154" i="2"/>
  <c r="T152" i="2" s="1"/>
  <c r="R154" i="2"/>
  <c r="P154" i="2"/>
  <c r="BK154" i="2"/>
  <c r="J154" i="2"/>
  <c r="BE154" i="2"/>
  <c r="BI153" i="2"/>
  <c r="BH153" i="2"/>
  <c r="BG153" i="2"/>
  <c r="BF153" i="2"/>
  <c r="T153" i="2"/>
  <c r="R153" i="2"/>
  <c r="R152" i="2"/>
  <c r="P153" i="2"/>
  <c r="BK153" i="2"/>
  <c r="J153" i="2"/>
  <c r="BE153" i="2"/>
  <c r="BI151" i="2"/>
  <c r="BH151" i="2"/>
  <c r="BG151" i="2"/>
  <c r="BF151" i="2"/>
  <c r="T151" i="2"/>
  <c r="R151" i="2"/>
  <c r="P151" i="2"/>
  <c r="BK151" i="2"/>
  <c r="BK149" i="2" s="1"/>
  <c r="J149" i="2" s="1"/>
  <c r="J102" i="2" s="1"/>
  <c r="J151" i="2"/>
  <c r="BE151" i="2"/>
  <c r="BI150" i="2"/>
  <c r="BH150" i="2"/>
  <c r="BG150" i="2"/>
  <c r="BF150" i="2"/>
  <c r="T150" i="2"/>
  <c r="T149" i="2"/>
  <c r="R150" i="2"/>
  <c r="R149" i="2"/>
  <c r="P150" i="2"/>
  <c r="P149" i="2"/>
  <c r="BK150" i="2"/>
  <c r="J150" i="2"/>
  <c r="BE150" i="2" s="1"/>
  <c r="BI148" i="2"/>
  <c r="BH148" i="2"/>
  <c r="BG148" i="2"/>
  <c r="BF148" i="2"/>
  <c r="T148" i="2"/>
  <c r="R148" i="2"/>
  <c r="P148" i="2"/>
  <c r="BK148" i="2"/>
  <c r="J148" i="2"/>
  <c r="BE148" i="2"/>
  <c r="BI146" i="2"/>
  <c r="BH146" i="2"/>
  <c r="BG146" i="2"/>
  <c r="BF146" i="2"/>
  <c r="T146" i="2"/>
  <c r="R146" i="2"/>
  <c r="P146" i="2"/>
  <c r="P141" i="2" s="1"/>
  <c r="BK146" i="2"/>
  <c r="J146" i="2"/>
  <c r="BE146" i="2"/>
  <c r="BI144" i="2"/>
  <c r="BH144" i="2"/>
  <c r="BG144" i="2"/>
  <c r="BF144" i="2"/>
  <c r="T144" i="2"/>
  <c r="T141" i="2" s="1"/>
  <c r="R144" i="2"/>
  <c r="R141" i="2" s="1"/>
  <c r="P144" i="2"/>
  <c r="BK144" i="2"/>
  <c r="J144" i="2"/>
  <c r="BE144" i="2"/>
  <c r="BI142" i="2"/>
  <c r="BH142" i="2"/>
  <c r="BG142" i="2"/>
  <c r="BF142" i="2"/>
  <c r="T142" i="2"/>
  <c r="R142" i="2"/>
  <c r="P142" i="2"/>
  <c r="BK142" i="2"/>
  <c r="BK141" i="2"/>
  <c r="J141" i="2" s="1"/>
  <c r="J101" i="2" s="1"/>
  <c r="J142" i="2"/>
  <c r="BE142" i="2"/>
  <c r="BI139" i="2"/>
  <c r="BH139" i="2"/>
  <c r="BG139" i="2"/>
  <c r="BF139" i="2"/>
  <c r="T139" i="2"/>
  <c r="R139" i="2"/>
  <c r="P139" i="2"/>
  <c r="BK139" i="2"/>
  <c r="J139" i="2"/>
  <c r="BE139" i="2"/>
  <c r="BI137" i="2"/>
  <c r="BH137" i="2"/>
  <c r="BG137" i="2"/>
  <c r="BF137" i="2"/>
  <c r="T137" i="2"/>
  <c r="R137" i="2"/>
  <c r="P137" i="2"/>
  <c r="BK137" i="2"/>
  <c r="J137" i="2"/>
  <c r="BE137" i="2"/>
  <c r="BI136" i="2"/>
  <c r="BH136" i="2"/>
  <c r="BG136" i="2"/>
  <c r="BF136" i="2"/>
  <c r="T136" i="2"/>
  <c r="R136" i="2"/>
  <c r="P136" i="2"/>
  <c r="BK136" i="2"/>
  <c r="J136" i="2"/>
  <c r="BE136" i="2"/>
  <c r="BI135" i="2"/>
  <c r="BH135" i="2"/>
  <c r="BG135" i="2"/>
  <c r="BF135" i="2"/>
  <c r="T135" i="2"/>
  <c r="T130" i="2" s="1"/>
  <c r="R135" i="2"/>
  <c r="R130" i="2" s="1"/>
  <c r="P135" i="2"/>
  <c r="BK135" i="2"/>
  <c r="J135" i="2"/>
  <c r="BE135" i="2"/>
  <c r="BI133" i="2"/>
  <c r="BH133" i="2"/>
  <c r="BG133" i="2"/>
  <c r="F37" i="2" s="1"/>
  <c r="BB96" i="1" s="1"/>
  <c r="BF133" i="2"/>
  <c r="T133" i="2"/>
  <c r="R133" i="2"/>
  <c r="P133" i="2"/>
  <c r="P130" i="2" s="1"/>
  <c r="BK133" i="2"/>
  <c r="BK130" i="2" s="1"/>
  <c r="J133" i="2"/>
  <c r="BE133" i="2"/>
  <c r="BI131" i="2"/>
  <c r="F39" i="2"/>
  <c r="BD96" i="1" s="1"/>
  <c r="BH131" i="2"/>
  <c r="BG131" i="2"/>
  <c r="BF131" i="2"/>
  <c r="T131" i="2"/>
  <c r="R131" i="2"/>
  <c r="P131" i="2"/>
  <c r="BK131" i="2"/>
  <c r="J130" i="2"/>
  <c r="J100" i="2" s="1"/>
  <c r="J131" i="2"/>
  <c r="BE131" i="2" s="1"/>
  <c r="F35" i="2" s="1"/>
  <c r="AZ96" i="1" s="1"/>
  <c r="J124" i="2"/>
  <c r="F124" i="2"/>
  <c r="F122" i="2"/>
  <c r="E120" i="2"/>
  <c r="J93" i="2"/>
  <c r="F93" i="2"/>
  <c r="F91" i="2"/>
  <c r="E89" i="2"/>
  <c r="J26" i="2"/>
  <c r="E26" i="2"/>
  <c r="J125" i="2"/>
  <c r="J94" i="2"/>
  <c r="J25" i="2"/>
  <c r="J20" i="2"/>
  <c r="E20" i="2"/>
  <c r="F94" i="2" s="1"/>
  <c r="F125" i="2"/>
  <c r="J19" i="2"/>
  <c r="J14" i="2"/>
  <c r="J91" i="2" s="1"/>
  <c r="J122" i="2"/>
  <c r="E7" i="2"/>
  <c r="E116" i="2"/>
  <c r="E85" i="2"/>
  <c r="AS102" i="1"/>
  <c r="AS94" i="1" s="1"/>
  <c r="AS98" i="1"/>
  <c r="AS95" i="1"/>
  <c r="AT109" i="1"/>
  <c r="AT107" i="1"/>
  <c r="L90" i="1"/>
  <c r="AM90" i="1"/>
  <c r="AM89" i="1"/>
  <c r="L89" i="1"/>
  <c r="AM87" i="1"/>
  <c r="L87" i="1"/>
  <c r="L85" i="1"/>
  <c r="L84" i="1"/>
  <c r="J35" i="7" l="1"/>
  <c r="AV103" i="1" s="1"/>
  <c r="R192" i="7"/>
  <c r="P259" i="7"/>
  <c r="BK522" i="7"/>
  <c r="J522" i="7" s="1"/>
  <c r="J112" i="7" s="1"/>
  <c r="BK661" i="7"/>
  <c r="J661" i="7" s="1"/>
  <c r="J117" i="7" s="1"/>
  <c r="E85" i="7"/>
  <c r="J151" i="7"/>
  <c r="F39" i="7"/>
  <c r="BD103" i="1" s="1"/>
  <c r="T491" i="7"/>
  <c r="BK499" i="7"/>
  <c r="J499" i="7" s="1"/>
  <c r="J111" i="7" s="1"/>
  <c r="R499" i="7"/>
  <c r="P804" i="7"/>
  <c r="R863" i="7"/>
  <c r="P934" i="7"/>
  <c r="R964" i="7"/>
  <c r="T1036" i="7"/>
  <c r="BK192" i="7"/>
  <c r="J192" i="7" s="1"/>
  <c r="J101" i="7" s="1"/>
  <c r="BK251" i="7"/>
  <c r="J251" i="7" s="1"/>
  <c r="J103" i="7" s="1"/>
  <c r="R251" i="7"/>
  <c r="BK479" i="7"/>
  <c r="J479" i="7" s="1"/>
  <c r="J108" i="7" s="1"/>
  <c r="R479" i="7"/>
  <c r="R491" i="7"/>
  <c r="R697" i="7"/>
  <c r="T702" i="7"/>
  <c r="P758" i="7"/>
  <c r="BK804" i="7"/>
  <c r="J804" i="7" s="1"/>
  <c r="J123" i="7" s="1"/>
  <c r="P863" i="7"/>
  <c r="BK934" i="7"/>
  <c r="J934" i="7" s="1"/>
  <c r="J126" i="7" s="1"/>
  <c r="P964" i="7"/>
  <c r="BK259" i="7"/>
  <c r="J259" i="7" s="1"/>
  <c r="J104" i="7" s="1"/>
  <c r="T796" i="7"/>
  <c r="BK796" i="7"/>
  <c r="J796" i="7" s="1"/>
  <c r="J122" i="7" s="1"/>
  <c r="T905" i="7"/>
  <c r="P905" i="7"/>
  <c r="R1036" i="7"/>
  <c r="J130" i="8"/>
  <c r="J99" i="8" s="1"/>
  <c r="J35" i="5"/>
  <c r="AV100" i="1" s="1"/>
  <c r="AT100" i="1" s="1"/>
  <c r="F35" i="5"/>
  <c r="AZ100" i="1" s="1"/>
  <c r="F38" i="5"/>
  <c r="BC100" i="1" s="1"/>
  <c r="J126" i="6"/>
  <c r="J99" i="6" s="1"/>
  <c r="F35" i="6"/>
  <c r="AZ101" i="1" s="1"/>
  <c r="J35" i="6"/>
  <c r="AV101" i="1" s="1"/>
  <c r="AT101" i="1" s="1"/>
  <c r="F94" i="7"/>
  <c r="F151" i="7"/>
  <c r="F35" i="7"/>
  <c r="AZ103" i="1" s="1"/>
  <c r="J36" i="2"/>
  <c r="AW96" i="1" s="1"/>
  <c r="F36" i="2"/>
  <c r="BA96" i="1" s="1"/>
  <c r="BA95" i="1" s="1"/>
  <c r="BD95" i="1"/>
  <c r="BK129" i="2"/>
  <c r="R129" i="2"/>
  <c r="R128" i="2" s="1"/>
  <c r="F38" i="2"/>
  <c r="BC96" i="1" s="1"/>
  <c r="BC95" i="1" s="1"/>
  <c r="F121" i="3"/>
  <c r="F94" i="3"/>
  <c r="F35" i="3"/>
  <c r="AZ97" i="1" s="1"/>
  <c r="AZ95" i="1" s="1"/>
  <c r="J126" i="3"/>
  <c r="J100" i="3" s="1"/>
  <c r="BK125" i="3"/>
  <c r="P136" i="4"/>
  <c r="T136" i="4"/>
  <c r="J36" i="4"/>
  <c r="AW99" i="1" s="1"/>
  <c r="AT99" i="1" s="1"/>
  <c r="F37" i="6"/>
  <c r="BB101" i="1" s="1"/>
  <c r="BB98" i="1" s="1"/>
  <c r="AX98" i="1" s="1"/>
  <c r="F38" i="7"/>
  <c r="BC103" i="1" s="1"/>
  <c r="T192" i="7"/>
  <c r="P192" i="7"/>
  <c r="T277" i="7"/>
  <c r="R702" i="7"/>
  <c r="BK758" i="7"/>
  <c r="J758" i="7" s="1"/>
  <c r="J121" i="7" s="1"/>
  <c r="F37" i="8"/>
  <c r="BB104" i="1" s="1"/>
  <c r="J91" i="9"/>
  <c r="J114" i="9"/>
  <c r="P120" i="9"/>
  <c r="AU105" i="1" s="1"/>
  <c r="AZ98" i="1"/>
  <c r="AV98" i="1" s="1"/>
  <c r="J35" i="2"/>
  <c r="AV96" i="1" s="1"/>
  <c r="AT96" i="1" s="1"/>
  <c r="P129" i="2"/>
  <c r="P128" i="2" s="1"/>
  <c r="AU96" i="1" s="1"/>
  <c r="AU95" i="1" s="1"/>
  <c r="BB95" i="1"/>
  <c r="T129" i="2"/>
  <c r="T128" i="2" s="1"/>
  <c r="BK159" i="2"/>
  <c r="E123" i="4"/>
  <c r="E85" i="4"/>
  <c r="F39" i="4"/>
  <c r="BD99" i="1" s="1"/>
  <c r="BD98" i="1" s="1"/>
  <c r="T203" i="4"/>
  <c r="T202" i="4" s="1"/>
  <c r="P203" i="4"/>
  <c r="P202" i="4" s="1"/>
  <c r="F36" i="5"/>
  <c r="BA100" i="1" s="1"/>
  <c r="BA98" i="1" s="1"/>
  <c r="AW98" i="1" s="1"/>
  <c r="J156" i="7"/>
  <c r="J100" i="7" s="1"/>
  <c r="R219" i="7"/>
  <c r="R155" i="7" s="1"/>
  <c r="P277" i="7"/>
  <c r="F38" i="9"/>
  <c r="BC105" i="1" s="1"/>
  <c r="F36" i="9"/>
  <c r="BA105" i="1" s="1"/>
  <c r="R120" i="9"/>
  <c r="J132" i="4"/>
  <c r="J94" i="4"/>
  <c r="BK136" i="4"/>
  <c r="J137" i="4"/>
  <c r="J100" i="4" s="1"/>
  <c r="J118" i="3"/>
  <c r="J91" i="3"/>
  <c r="R136" i="4"/>
  <c r="R135" i="4" s="1"/>
  <c r="F38" i="4"/>
  <c r="BC99" i="1" s="1"/>
  <c r="BC98" i="1" s="1"/>
  <c r="AY98" i="1" s="1"/>
  <c r="BK244" i="4"/>
  <c r="J244" i="4" s="1"/>
  <c r="J112" i="4" s="1"/>
  <c r="BK124" i="5"/>
  <c r="R124" i="5"/>
  <c r="R123" i="5" s="1"/>
  <c r="J129" i="6"/>
  <c r="J101" i="6" s="1"/>
  <c r="BK128" i="6"/>
  <c r="J128" i="6" s="1"/>
  <c r="J100" i="6" s="1"/>
  <c r="T129" i="6"/>
  <c r="T128" i="6" s="1"/>
  <c r="T125" i="6" s="1"/>
  <c r="F37" i="7"/>
  <c r="BB103" i="1" s="1"/>
  <c r="BK219" i="7"/>
  <c r="J219" i="7" s="1"/>
  <c r="J102" i="7" s="1"/>
  <c r="R384" i="7"/>
  <c r="P702" i="7"/>
  <c r="J1055" i="7"/>
  <c r="J132" i="7" s="1"/>
  <c r="BK1054" i="7"/>
  <c r="J1054" i="7" s="1"/>
  <c r="J131" i="7" s="1"/>
  <c r="F94" i="8"/>
  <c r="F126" i="8"/>
  <c r="J35" i="8"/>
  <c r="AV104" i="1" s="1"/>
  <c r="AT104" i="1" s="1"/>
  <c r="BK222" i="8"/>
  <c r="J222" i="8" s="1"/>
  <c r="J106" i="8" s="1"/>
  <c r="J35" i="9"/>
  <c r="AV105" i="1" s="1"/>
  <c r="AT105" i="1" s="1"/>
  <c r="P796" i="7"/>
  <c r="R905" i="7"/>
  <c r="T655" i="7"/>
  <c r="T661" i="7"/>
  <c r="P697" i="7"/>
  <c r="BK743" i="7"/>
  <c r="J743" i="7" s="1"/>
  <c r="J120" i="7" s="1"/>
  <c r="BK905" i="7"/>
  <c r="J905" i="7" s="1"/>
  <c r="J125" i="7" s="1"/>
  <c r="BK1048" i="7"/>
  <c r="J1048" i="7" s="1"/>
  <c r="J130" i="7" s="1"/>
  <c r="P1055" i="7"/>
  <c r="P1054" i="7" s="1"/>
  <c r="T1055" i="7"/>
  <c r="T1054" i="7" s="1"/>
  <c r="F35" i="8"/>
  <c r="AZ104" i="1" s="1"/>
  <c r="R130" i="8"/>
  <c r="R129" i="8" s="1"/>
  <c r="BK180" i="8"/>
  <c r="J180" i="8" s="1"/>
  <c r="J102" i="8" s="1"/>
  <c r="P262" i="8"/>
  <c r="P129" i="8" s="1"/>
  <c r="AU104" i="1" s="1"/>
  <c r="F94" i="9"/>
  <c r="F117" i="9"/>
  <c r="P129" i="6"/>
  <c r="P128" i="6" s="1"/>
  <c r="P125" i="6" s="1"/>
  <c r="AU101" i="1" s="1"/>
  <c r="J36" i="7"/>
  <c r="AW103" i="1" s="1"/>
  <c r="T610" i="7"/>
  <c r="T697" i="7"/>
  <c r="BK702" i="7"/>
  <c r="J702" i="7" s="1"/>
  <c r="J119" i="7" s="1"/>
  <c r="R743" i="7"/>
  <c r="R180" i="8"/>
  <c r="BK262" i="8"/>
  <c r="J262" i="8" s="1"/>
  <c r="J107" i="8" s="1"/>
  <c r="P125" i="10"/>
  <c r="P124" i="10" s="1"/>
  <c r="P123" i="10" s="1"/>
  <c r="AU106" i="1" s="1"/>
  <c r="F36" i="10"/>
  <c r="BA106" i="1" s="1"/>
  <c r="J33" i="14"/>
  <c r="AV110" i="1" s="1"/>
  <c r="F36" i="7"/>
  <c r="BA103" i="1" s="1"/>
  <c r="BK610" i="7"/>
  <c r="P661" i="7"/>
  <c r="R758" i="7"/>
  <c r="R804" i="7"/>
  <c r="T863" i="7"/>
  <c r="R934" i="7"/>
  <c r="E117" i="8"/>
  <c r="E85" i="8"/>
  <c r="T129" i="8"/>
  <c r="R222" i="8"/>
  <c r="R262" i="8"/>
  <c r="F37" i="9"/>
  <c r="BB105" i="1" s="1"/>
  <c r="F36" i="8"/>
  <c r="BA104" i="1" s="1"/>
  <c r="F38" i="8"/>
  <c r="BC104" i="1" s="1"/>
  <c r="F35" i="9"/>
  <c r="AZ105" i="1" s="1"/>
  <c r="BK120" i="9"/>
  <c r="J120" i="9" s="1"/>
  <c r="J36" i="9"/>
  <c r="AW105" i="1" s="1"/>
  <c r="BK124" i="10"/>
  <c r="F37" i="10"/>
  <c r="BB106" i="1" s="1"/>
  <c r="F39" i="10"/>
  <c r="BD106" i="1" s="1"/>
  <c r="BD102" i="1" s="1"/>
  <c r="R194" i="10"/>
  <c r="R124" i="10" s="1"/>
  <c r="R123" i="10" s="1"/>
  <c r="J118" i="14"/>
  <c r="J89" i="14"/>
  <c r="T120" i="9"/>
  <c r="J35" i="10"/>
  <c r="AV106" i="1" s="1"/>
  <c r="AT106" i="1" s="1"/>
  <c r="F35" i="10"/>
  <c r="AZ106" i="1" s="1"/>
  <c r="T125" i="10"/>
  <c r="T124" i="10" s="1"/>
  <c r="T123" i="10" s="1"/>
  <c r="F38" i="10"/>
  <c r="BC106" i="1" s="1"/>
  <c r="J137" i="11"/>
  <c r="J100" i="11" s="1"/>
  <c r="BK135" i="11"/>
  <c r="T135" i="11"/>
  <c r="T134" i="11" s="1"/>
  <c r="F35" i="11"/>
  <c r="AZ107" i="1" s="1"/>
  <c r="P135" i="11"/>
  <c r="P134" i="11" s="1"/>
  <c r="AU107" i="1" s="1"/>
  <c r="F37" i="12"/>
  <c r="BB108" i="1" s="1"/>
  <c r="R128" i="13"/>
  <c r="R125" i="13" s="1"/>
  <c r="J126" i="14"/>
  <c r="J98" i="14" s="1"/>
  <c r="BK125" i="14"/>
  <c r="BK186" i="14"/>
  <c r="J186" i="14" s="1"/>
  <c r="J104" i="14" s="1"/>
  <c r="F36" i="11"/>
  <c r="BA107" i="1" s="1"/>
  <c r="BK124" i="12"/>
  <c r="T124" i="12"/>
  <c r="T123" i="12" s="1"/>
  <c r="T122" i="12" s="1"/>
  <c r="J129" i="13"/>
  <c r="J101" i="13" s="1"/>
  <c r="BK128" i="13"/>
  <c r="F33" i="14"/>
  <c r="AZ110" i="1" s="1"/>
  <c r="F36" i="14"/>
  <c r="BC110" i="1" s="1"/>
  <c r="F39" i="11"/>
  <c r="BD107" i="1" s="1"/>
  <c r="P160" i="11"/>
  <c r="J35" i="12"/>
  <c r="AV108" i="1" s="1"/>
  <c r="AT108" i="1" s="1"/>
  <c r="F35" i="12"/>
  <c r="AZ108" i="1" s="1"/>
  <c r="P124" i="12"/>
  <c r="P123" i="12" s="1"/>
  <c r="P122" i="12" s="1"/>
  <c r="AU108" i="1" s="1"/>
  <c r="F35" i="13"/>
  <c r="AZ109" i="1" s="1"/>
  <c r="E85" i="14"/>
  <c r="E114" i="14"/>
  <c r="T124" i="14"/>
  <c r="R124" i="12"/>
  <c r="R123" i="12" s="1"/>
  <c r="R122" i="12" s="1"/>
  <c r="F38" i="12"/>
  <c r="BC108" i="1" s="1"/>
  <c r="T128" i="13"/>
  <c r="T125" i="13" s="1"/>
  <c r="J184" i="14"/>
  <c r="J103" i="14" s="1"/>
  <c r="BK183" i="14"/>
  <c r="J183" i="14" s="1"/>
  <c r="J102" i="14" s="1"/>
  <c r="F36" i="12"/>
  <c r="BA108" i="1" s="1"/>
  <c r="F121" i="14"/>
  <c r="F92" i="14"/>
  <c r="J34" i="14"/>
  <c r="AW110" i="1" s="1"/>
  <c r="R150" i="14"/>
  <c r="R125" i="14" s="1"/>
  <c r="R124" i="14" s="1"/>
  <c r="R609" i="7" l="1"/>
  <c r="BK155" i="7"/>
  <c r="P155" i="7"/>
  <c r="P609" i="7"/>
  <c r="AT103" i="1"/>
  <c r="T155" i="7"/>
  <c r="AV95" i="1"/>
  <c r="R154" i="7"/>
  <c r="J124" i="10"/>
  <c r="J99" i="10" s="1"/>
  <c r="BK123" i="10"/>
  <c r="J123" i="10" s="1"/>
  <c r="AX95" i="1"/>
  <c r="P135" i="4"/>
  <c r="AU99" i="1" s="1"/>
  <c r="AU98" i="1" s="1"/>
  <c r="J129" i="2"/>
  <c r="J99" i="2" s="1"/>
  <c r="BK123" i="12"/>
  <c r="J124" i="12"/>
  <c r="J100" i="12" s="1"/>
  <c r="BK124" i="14"/>
  <c r="J124" i="14" s="1"/>
  <c r="J125" i="14"/>
  <c r="J97" i="14" s="1"/>
  <c r="J128" i="13"/>
  <c r="J100" i="13" s="1"/>
  <c r="BK125" i="13"/>
  <c r="J125" i="13" s="1"/>
  <c r="BK609" i="7"/>
  <c r="J609" i="7" s="1"/>
  <c r="J114" i="7" s="1"/>
  <c r="J610" i="7"/>
  <c r="J115" i="7" s="1"/>
  <c r="BB102" i="1"/>
  <c r="AX102" i="1" s="1"/>
  <c r="BK135" i="4"/>
  <c r="J135" i="4" s="1"/>
  <c r="J136" i="4"/>
  <c r="J99" i="4" s="1"/>
  <c r="J125" i="3"/>
  <c r="J99" i="3" s="1"/>
  <c r="BK124" i="3"/>
  <c r="J124" i="3" s="1"/>
  <c r="BD94" i="1"/>
  <c r="W33" i="1" s="1"/>
  <c r="BK129" i="8"/>
  <c r="J129" i="8" s="1"/>
  <c r="J32" i="9"/>
  <c r="J98" i="9"/>
  <c r="BA102" i="1"/>
  <c r="AW102" i="1" s="1"/>
  <c r="J124" i="5"/>
  <c r="J99" i="5" s="1"/>
  <c r="BK123" i="5"/>
  <c r="J123" i="5" s="1"/>
  <c r="BK158" i="2"/>
  <c r="J158" i="2" s="1"/>
  <c r="J105" i="2" s="1"/>
  <c r="J159" i="2"/>
  <c r="J106" i="2" s="1"/>
  <c r="BC102" i="1"/>
  <c r="AY102" i="1" s="1"/>
  <c r="AY95" i="1"/>
  <c r="AW95" i="1"/>
  <c r="AZ102" i="1"/>
  <c r="AV102" i="1" s="1"/>
  <c r="AT102" i="1" s="1"/>
  <c r="J135" i="11"/>
  <c r="J99" i="11" s="1"/>
  <c r="BK134" i="11"/>
  <c r="J134" i="11" s="1"/>
  <c r="AT110" i="1"/>
  <c r="T609" i="7"/>
  <c r="T154" i="7" s="1"/>
  <c r="J155" i="7"/>
  <c r="J99" i="7" s="1"/>
  <c r="AT98" i="1"/>
  <c r="T135" i="4"/>
  <c r="BK125" i="6"/>
  <c r="J125" i="6" s="1"/>
  <c r="P154" i="7" l="1"/>
  <c r="AU103" i="1" s="1"/>
  <c r="AU102" i="1" s="1"/>
  <c r="AU94" i="1" s="1"/>
  <c r="BK154" i="7"/>
  <c r="J154" i="7" s="1"/>
  <c r="J98" i="7" s="1"/>
  <c r="BC94" i="1"/>
  <c r="AY94" i="1"/>
  <c r="W32" i="1"/>
  <c r="J32" i="5"/>
  <c r="J98" i="5"/>
  <c r="AG105" i="1"/>
  <c r="AN105" i="1" s="1"/>
  <c r="J41" i="9"/>
  <c r="J123" i="12"/>
  <c r="J99" i="12" s="1"/>
  <c r="BK122" i="12"/>
  <c r="J122" i="12" s="1"/>
  <c r="BB94" i="1"/>
  <c r="BA94" i="1"/>
  <c r="J98" i="8"/>
  <c r="J32" i="8"/>
  <c r="BK128" i="2"/>
  <c r="J128" i="2" s="1"/>
  <c r="AZ94" i="1"/>
  <c r="J98" i="11"/>
  <c r="J32" i="11"/>
  <c r="J96" i="14"/>
  <c r="J30" i="14"/>
  <c r="J32" i="10"/>
  <c r="J98" i="10"/>
  <c r="AT95" i="1"/>
  <c r="J98" i="6"/>
  <c r="J32" i="6"/>
  <c r="J32" i="3"/>
  <c r="J98" i="3"/>
  <c r="J98" i="4"/>
  <c r="J32" i="4"/>
  <c r="J98" i="13"/>
  <c r="J32" i="13"/>
  <c r="J32" i="7" l="1"/>
  <c r="AG99" i="1"/>
  <c r="J41" i="4"/>
  <c r="W31" i="1"/>
  <c r="AX94" i="1"/>
  <c r="AG107" i="1"/>
  <c r="AN107" i="1" s="1"/>
  <c r="J41" i="11"/>
  <c r="AG104" i="1"/>
  <c r="AN104" i="1" s="1"/>
  <c r="J41" i="8"/>
  <c r="J32" i="12"/>
  <c r="J98" i="12"/>
  <c r="J41" i="7"/>
  <c r="AG103" i="1"/>
  <c r="AG109" i="1"/>
  <c r="AN109" i="1" s="1"/>
  <c r="J41" i="13"/>
  <c r="AG101" i="1"/>
  <c r="AN101" i="1" s="1"/>
  <c r="J41" i="6"/>
  <c r="AG106" i="1"/>
  <c r="AN106" i="1" s="1"/>
  <c r="J41" i="10"/>
  <c r="J41" i="5"/>
  <c r="AG100" i="1"/>
  <c r="AN100" i="1" s="1"/>
  <c r="J98" i="2"/>
  <c r="J32" i="2"/>
  <c r="J41" i="3"/>
  <c r="AG97" i="1"/>
  <c r="AN97" i="1" s="1"/>
  <c r="J39" i="14"/>
  <c r="AG110" i="1"/>
  <c r="AN110" i="1" s="1"/>
  <c r="W29" i="1"/>
  <c r="AV94" i="1"/>
  <c r="W30" i="1"/>
  <c r="AW94" i="1"/>
  <c r="AK30" i="1" s="1"/>
  <c r="AT94" i="1" l="1"/>
  <c r="AK29" i="1"/>
  <c r="AN103" i="1"/>
  <c r="AG96" i="1"/>
  <c r="J41" i="2"/>
  <c r="J41" i="12"/>
  <c r="AG108" i="1"/>
  <c r="AN108" i="1" s="1"/>
  <c r="AG98" i="1"/>
  <c r="AN98" i="1" s="1"/>
  <c r="AN99" i="1"/>
  <c r="AG102" i="1" l="1"/>
  <c r="AN102" i="1" s="1"/>
  <c r="AG95" i="1"/>
  <c r="AN96" i="1"/>
  <c r="AN95" i="1" l="1"/>
  <c r="AG94" i="1"/>
  <c r="AN94" i="1" l="1"/>
  <c r="AK26" i="1"/>
  <c r="AK35" i="1" s="1"/>
</calcChain>
</file>

<file path=xl/sharedStrings.xml><?xml version="1.0" encoding="utf-8"?>
<sst xmlns="http://schemas.openxmlformats.org/spreadsheetml/2006/main" count="22817" uniqueCount="3576">
  <si>
    <t>Export Komplet</t>
  </si>
  <si>
    <t/>
  </si>
  <si>
    <t>2.0</t>
  </si>
  <si>
    <t>False</t>
  </si>
  <si>
    <t>{41f0cfd6-eeda-46cc-8ad5-ace562722505}</t>
  </si>
  <si>
    <t>&gt;&gt;  skryté sloupce  &lt;&lt;</t>
  </si>
  <si>
    <t>0,01</t>
  </si>
  <si>
    <t>21</t>
  </si>
  <si>
    <t>15</t>
  </si>
  <si>
    <t>REKAPITULACE STAVBY</t>
  </si>
  <si>
    <t>v ---  níže se nacházejí doplnkové a pomocné údaje k sestavám  --- v</t>
  </si>
  <si>
    <t>Návod na vyplnění</t>
  </si>
  <si>
    <t>0,001</t>
  </si>
  <si>
    <t>Kód:</t>
  </si>
  <si>
    <t>JP131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</si>
  <si>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</si>
  <si>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</si>
  <si>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Modernizace provozu Dykových školek,Křtiny, III.etapa</t>
  </si>
  <si>
    <t>0,1</t>
  </si>
  <si>
    <t>KSO:</t>
  </si>
  <si>
    <t>CC-CZ:</t>
  </si>
  <si>
    <t>1</t>
  </si>
  <si>
    <t>Místo:</t>
  </si>
  <si>
    <t>k.ú.Křtiny</t>
  </si>
  <si>
    <t>Datum:</t>
  </si>
  <si>
    <t>22. 1. 2018</t>
  </si>
  <si>
    <t>10</t>
  </si>
  <si>
    <t>100</t>
  </si>
  <si>
    <t>Zadavatel:</t>
  </si>
  <si>
    <t>IČ:</t>
  </si>
  <si>
    <t>Mendelova univerzita v Brně</t>
  </si>
  <si>
    <t>DIČ:</t>
  </si>
  <si>
    <t>Uchazeč:</t>
  </si>
  <si>
    <t>Vyplň údaj</t>
  </si>
  <si>
    <t>Projektant:</t>
  </si>
  <si>
    <t>ZAHRADA Olomouc s.r.o.</t>
  </si>
  <si>
    <t>True</t>
  </si>
  <si>
    <t>Zpracovatel:</t>
  </si>
  <si>
    <t xml:space="preserve"> </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</si>
  <si>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</si>
  <si>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</si>
  <si>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</si>
  <si>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</si>
  <si>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</si>
  <si>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</si>
  <si>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</si>
  <si>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</si>
  <si>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</si>
  <si>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</si>
  <si>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</si>
  <si>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</si>
  <si>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</si>
  <si>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</si>
  <si>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</si>
  <si>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</si>
  <si>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</si>
  <si>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</si>
  <si>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</si>
  <si>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</si>
  <si>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</si>
  <si>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</si>
  <si>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</si>
  <si>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</si>
  <si>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</si>
  <si>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</si>
  <si>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</si>
  <si>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</si>
  <si>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</si>
  <si>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</si>
  <si>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</si>
  <si>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</si>
  <si>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</si>
  <si>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</si>
  <si>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</si>
  <si>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</si>
  <si>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</si>
  <si>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</si>
  <si>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</si>
  <si>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</si>
  <si>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</si>
  <si>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</si>
  <si>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</si>
  <si>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</si>
  <si>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</si>
  <si>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03</t>
  </si>
  <si>
    <t>Dyneman</t>
  </si>
  <si>
    <t>STA</t>
  </si>
  <si>
    <t>{9a504654-d15e-4de4-9013-afbaf07d423a}</t>
  </si>
  <si>
    <t>2</t>
  </si>
  <si>
    <t>/</t>
  </si>
  <si>
    <t>SO 03-1</t>
  </si>
  <si>
    <t>Dyneman (pařeniště)</t>
  </si>
  <si>
    <t>Soupis</t>
  </si>
  <si>
    <t>{7cf79963-4b0d-414d-9b82-b923de2af4cf}</t>
  </si>
  <si>
    <t>SO 03-2</t>
  </si>
  <si>
    <t>Ostatní a vedlejší rozpočtové náklady</t>
  </si>
  <si>
    <t>{efbdb1ba-6b90-4bab-8601-ffb9372516db}</t>
  </si>
  <si>
    <t>SO 04</t>
  </si>
  <si>
    <t>Polygon (otevřená hala)</t>
  </si>
  <si>
    <t>{ea560f82-2ab2-44e3-8d44-c502aac3f2e4}</t>
  </si>
  <si>
    <t>SO 04-1</t>
  </si>
  <si>
    <t>Polygon - stavební část</t>
  </si>
  <si>
    <t>{fd9c6c7e-ac69-46f9-a706-01efbb9a81e4}</t>
  </si>
  <si>
    <t>SO 04-2</t>
  </si>
  <si>
    <t>Silnoproudá elektrotechnika</t>
  </si>
  <si>
    <t>{56d41396-1c1c-4834-a50e-78667b7a48a7}</t>
  </si>
  <si>
    <t>SO 04-3</t>
  </si>
  <si>
    <t>{c433d1f9-69ef-4d8a-ad27-fe425d7948aa}</t>
  </si>
  <si>
    <t>SO 06</t>
  </si>
  <si>
    <t>Správní budova</t>
  </si>
  <si>
    <t>{9faac3a4-5950-40b3-908c-cc27290c6bf6}</t>
  </si>
  <si>
    <t>SO 06-1</t>
  </si>
  <si>
    <t>Správní budova- stavební část</t>
  </si>
  <si>
    <t>{395d8573-087d-4ab1-a04d-347e22654bd3}</t>
  </si>
  <si>
    <t>SO 06-2</t>
  </si>
  <si>
    <t>Zdravotní instalace</t>
  </si>
  <si>
    <t>{96346941-e948-4ddc-b33f-b6d10a147502}</t>
  </si>
  <si>
    <t>SO 06-3</t>
  </si>
  <si>
    <t>Vytápění</t>
  </si>
  <si>
    <t>{a546331d-295a-4575-b804-4db5482d57fe}</t>
  </si>
  <si>
    <t>SO 06-4</t>
  </si>
  <si>
    <t>{c59a7254-86df-4c04-8912-9d1f05e4148a}</t>
  </si>
  <si>
    <t>SO 06-5</t>
  </si>
  <si>
    <t>Vzduchotechnika</t>
  </si>
  <si>
    <t>{f5c1a1ce-89c0-4e1e-87cb-bf74ff6df52b}</t>
  </si>
  <si>
    <t>SO 06-6</t>
  </si>
  <si>
    <t>Chladící systém pro sněžnou jámu</t>
  </si>
  <si>
    <t>{548bf8bb-a59c-4229-946b-e91a7ace1e3e}</t>
  </si>
  <si>
    <t>SO 06-7</t>
  </si>
  <si>
    <t>{16e67e41-0ea2-41ea-b429-14f674bb97c2}</t>
  </si>
  <si>
    <t>IO 01</t>
  </si>
  <si>
    <t>Dešťová kanalizace - 3.etapa</t>
  </si>
  <si>
    <t>{6d6d286a-285d-44ed-ac90-95063f387f14}</t>
  </si>
  <si>
    <t>KRYCÍ LIST SOUPISU PRACÍ</t>
  </si>
  <si>
    <t>Objekt:</t>
  </si>
  <si>
    <t>SO 03 - Dyneman</t>
  </si>
  <si>
    <t>Soupis:</t>
  </si>
  <si>
    <t>SO 03-1 - Dyneman (pařeniště)</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</si>
  <si>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</si>
  <si>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</si>
  <si>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</si>
  <si>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</si>
  <si>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</si>
  <si>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</si>
  <si>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</si>
  <si>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</si>
  <si>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4 - Vodorovné konstrukce</t>
  </si>
  <si>
    <t xml:space="preserve">    93 - Různé dokončovací konstrukce a práce inženýrských staveb</t>
  </si>
  <si>
    <t xml:space="preserve">    99 - Přesuny hmot</t>
  </si>
  <si>
    <t>PSV - Práce a dodávky PSV</t>
  </si>
  <si>
    <t xml:space="preserve">    767 - Konstrukce zámečnické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</si>
  <si>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</si>
  <si>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</si>
  <si>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</si>
  <si>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</si>
  <si>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</si>
  <si>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</si>
  <si>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</si>
  <si>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</si>
  <si>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</si>
  <si>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</si>
  <si>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</si>
  <si>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</si>
  <si>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</si>
  <si>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</si>
  <si>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</si>
  <si>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</si>
  <si>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</si>
  <si>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</si>
  <si>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121101101</t>
  </si>
  <si>
    <t>Sejmutí ornice nebo lesní půdy s vodorovným přemístěním na hromady v místě upotřebení nebo na dočasné či trvalé skládky se složením, na vzdálenost do 50 m</t>
  </si>
  <si>
    <t>m3</t>
  </si>
  <si>
    <t>CS ÚRS 2016 01</t>
  </si>
  <si>
    <t>4</t>
  </si>
  <si>
    <t>-1265760686</t>
  </si>
  <si>
    <t>VV</t>
  </si>
  <si>
    <t>70*2,20*0,20</t>
  </si>
  <si>
    <t>139711101</t>
  </si>
  <si>
    <t>Vykopávka v uzavřených prostorách s naložením výkopku na dopravní prostředek v hornině tř. 1 až 4</t>
  </si>
  <si>
    <t>-1948165511</t>
  </si>
  <si>
    <t>0,40*0,40*(0,80+0,10)*64</t>
  </si>
  <si>
    <t>3</t>
  </si>
  <si>
    <t>161101101.1</t>
  </si>
  <si>
    <t>Svislé přemístění výkopku bez naložení do dopravní nádoby avšak s vyprázdněním dopravní nádoby na hromadu nebo do dopravního prostředku z horniny tř. 1 až 4, při hloubce výkopu přes 1 do 2,5 m</t>
  </si>
  <si>
    <t>-1361567735</t>
  </si>
  <si>
    <t>162601102</t>
  </si>
  <si>
    <t>Vodorovné přemístění výkopku nebo sypaniny po suchu na obvyklém dopravním prostředku, bez naložení výkopku, avšak se složením bez rozhrnutí z horniny tř. 1 až 4 na vzdálenost přes 4 000 do 5 000 m</t>
  </si>
  <si>
    <t>1994246961</t>
  </si>
  <si>
    <t>5</t>
  </si>
  <si>
    <t>171201211</t>
  </si>
  <si>
    <t>Uložení sypaniny poplatek za uložení sypaniny na skládce (skládkovné)</t>
  </si>
  <si>
    <t>t</t>
  </si>
  <si>
    <t>1341497281</t>
  </si>
  <si>
    <t>9,216*1,6</t>
  </si>
  <si>
    <t>6</t>
  </si>
  <si>
    <t>181951102</t>
  </si>
  <si>
    <t>Úprava pláně vyrovnáním výškových rozdílů v hornině tř. 1 až 4 se zhutněním</t>
  </si>
  <si>
    <t>m2</t>
  </si>
  <si>
    <t>-318894919</t>
  </si>
  <si>
    <t>70*2,20</t>
  </si>
  <si>
    <t>Zakládání</t>
  </si>
  <si>
    <t>7</t>
  </si>
  <si>
    <t>271572211</t>
  </si>
  <si>
    <t>Podsyp pod základové konstrukce se zhutněním a urovnáním povrchu ze štěrkopísku netříděného</t>
  </si>
  <si>
    <t>-1789008086</t>
  </si>
  <si>
    <t>0,40*0,40*0,10*64</t>
  </si>
  <si>
    <t>8</t>
  </si>
  <si>
    <t>275313711</t>
  </si>
  <si>
    <t>Základy z betonu prostého patky a bloky z betonu kamenem neprokládaného tř. C 20/25</t>
  </si>
  <si>
    <t>232138171</t>
  </si>
  <si>
    <t>0,40*0,40*0,80*64*1,035</t>
  </si>
  <si>
    <t>9</t>
  </si>
  <si>
    <t>275351215</t>
  </si>
  <si>
    <t>Bednění základových stěn patek svislé nebo šikmé (odkloněné), půdorysně přímé nebo zalomené ve volných nebo zapažených jámách, rýhách, šachtách, včetně případných vzpěr zřízení</t>
  </si>
  <si>
    <t>254056952</t>
  </si>
  <si>
    <t>0,40*4*0,40*64</t>
  </si>
  <si>
    <t>275351216</t>
  </si>
  <si>
    <t>Bednění základových stěn patek svislé nebo šikmé (odkloněné), půdorysně přímé nebo zalomené ve volných nebo zapažených jámách, rýhách, šachtách, včetně případných vzpěr odstranění</t>
  </si>
  <si>
    <t>-684821041</t>
  </si>
  <si>
    <t>Vodorovné konstrukce</t>
  </si>
  <si>
    <t>11</t>
  </si>
  <si>
    <t>411121243</t>
  </si>
  <si>
    <t>Montáž prefabrikovaných železobetonových stropů se zalitím spár, včetně podpěrné konstrukce, na cementovou maltu ze stropních desek, šířky do 600 mm a délky přes 1800 do 2700 mm</t>
  </si>
  <si>
    <t>kus</t>
  </si>
  <si>
    <t>-1504811930</t>
  </si>
  <si>
    <t>12</t>
  </si>
  <si>
    <t>M</t>
  </si>
  <si>
    <t>593412210</t>
  </si>
  <si>
    <t>Desky (prefabrikáty) stropní betonové a železobetonové železobetonové desky stropní plné PZD   8/10         210 x 30 x 9</t>
  </si>
  <si>
    <t>-1794892767</t>
  </si>
  <si>
    <t>93</t>
  </si>
  <si>
    <t>Různé dokončovací konstrukce a práce inženýrských staveb</t>
  </si>
  <si>
    <t>13</t>
  </si>
  <si>
    <t>953943123</t>
  </si>
  <si>
    <t>Osazování drobných kovových předmětů výrobků ostatních jinde neuvedených do betonu se zajištěním polohy k bednění či k výztuži před zabetonováním hmotnosti přes 5 do 15 kg/kus</t>
  </si>
  <si>
    <t>1312907516</t>
  </si>
  <si>
    <t>14</t>
  </si>
  <si>
    <t>953943121</t>
  </si>
  <si>
    <t>Osazování drobných kovových předmětů výrobků ostatních jinde neuvedených do betonu se zajištěním polohy k bednění či k výztuži před zabetonováním hmotnosti do 1 kg/kus</t>
  </si>
  <si>
    <t>-2054829670</t>
  </si>
  <si>
    <t>953900001</t>
  </si>
  <si>
    <t>vytyčení objektu</t>
  </si>
  <si>
    <t>soubor</t>
  </si>
  <si>
    <t>-1997437092</t>
  </si>
  <si>
    <t>99</t>
  </si>
  <si>
    <t>Přesuny hmot</t>
  </si>
  <si>
    <t>16</t>
  </si>
  <si>
    <t>998011001</t>
  </si>
  <si>
    <t>Přesun hmot pro budovy občanské výstavby, bydlení, výrobu a služby s nosnou svislou konstrukcí zděnou z cihel, tvárnic nebo kamene vodorovná dopravní vzdálenost do 100 m pro budovy výšky do 6 m</t>
  </si>
  <si>
    <t>820634331</t>
  </si>
  <si>
    <t>PSV</t>
  </si>
  <si>
    <t>Práce a dodávky PSV</t>
  </si>
  <si>
    <t>767</t>
  </si>
  <si>
    <t>Konstrukce zámečnické</t>
  </si>
  <si>
    <t>17</t>
  </si>
  <si>
    <t>767995114</t>
  </si>
  <si>
    <t>Montáž ostatních atypických zámečnických konstrukcí hmotnosti přes 20 do 50 kg</t>
  </si>
  <si>
    <t>kg</t>
  </si>
  <si>
    <t>1984292536</t>
  </si>
  <si>
    <t>18</t>
  </si>
  <si>
    <t>767995115</t>
  </si>
  <si>
    <t>Montáž ostatních atypických zámečnických konstrukcí hmotnosti přes 50 do 100 kg</t>
  </si>
  <si>
    <t>-25000894</t>
  </si>
  <si>
    <t>19</t>
  </si>
  <si>
    <t>767995116</t>
  </si>
  <si>
    <t>Montáž ostatních atypických zámečnických konstrukcí hmotnosti přes 100 do 250 kg</t>
  </si>
  <si>
    <t>-1356257579</t>
  </si>
  <si>
    <t>20</t>
  </si>
  <si>
    <t>767995117</t>
  </si>
  <si>
    <t>Montáž ostatních atypických zámečnických konstrukcí hmotnosti přes 250 do 500 kg</t>
  </si>
  <si>
    <t>413660621</t>
  </si>
  <si>
    <t>130100140R</t>
  </si>
  <si>
    <t>Ocel profilová v jakosti 11 375 ocel kruhová konstrukční ocel válcovaná za tepla D 16 mm</t>
  </si>
  <si>
    <t>32</t>
  </si>
  <si>
    <t>-1207207670</t>
  </si>
  <si>
    <t>0,1905615*1,1</t>
  </si>
  <si>
    <t>22</t>
  </si>
  <si>
    <t>130109500R</t>
  </si>
  <si>
    <t>Ocel profilová v jakosti 11 375 ocel profilová H ocel profilová HE-A h=100 mm</t>
  </si>
  <si>
    <t>-135434610</t>
  </si>
  <si>
    <t>0,64128*1,1</t>
  </si>
  <si>
    <t>23</t>
  </si>
  <si>
    <t>130109300R</t>
  </si>
  <si>
    <t>Ocel profilová v jakosti 11 375 ocel profilová U UPE h=120 mm</t>
  </si>
  <si>
    <t>-1629717923</t>
  </si>
  <si>
    <t>0,047136*1,1</t>
  </si>
  <si>
    <t>24</t>
  </si>
  <si>
    <t>140411020R</t>
  </si>
  <si>
    <t>Trubky svařované závitové trubky svařované závitové válcované za tepla v jakosti 11 343 3/4"  (DN 20/26,9x2,6)</t>
  </si>
  <si>
    <t>m</t>
  </si>
  <si>
    <t>-1106773458</t>
  </si>
  <si>
    <t>25</t>
  </si>
  <si>
    <t>341941001R</t>
  </si>
  <si>
    <t>Nosné nebo spojovací svary ocelových doplňkových konstrukcí kromě betonářské oceli, tloušťky svaru do 10 mm</t>
  </si>
  <si>
    <t>1650013162</t>
  </si>
  <si>
    <t>64*0,60+0,60*8+0,60*68</t>
  </si>
  <si>
    <t>26</t>
  </si>
  <si>
    <t>341941023R</t>
  </si>
  <si>
    <t>Nosné nebo spojovací svary betonářské oceli, svařované vzájemně s přesahem nebo na podložku, průměru tyče přes 12 do 18 mm</t>
  </si>
  <si>
    <t>1846835104</t>
  </si>
  <si>
    <t>0,60*2*34</t>
  </si>
  <si>
    <t>27</t>
  </si>
  <si>
    <t>998767101</t>
  </si>
  <si>
    <t>Přesun hmot pro zámečnické konstrukce stanovený z hmotnosti přesunovaného materiálu vodorovná dopravní vzdálenost do 50 m v objektech výšky do 6 m</t>
  </si>
  <si>
    <t>1181455225</t>
  </si>
  <si>
    <t>SO 03-2 - Ostatní a vedlejší rozpočtové náklady</t>
  </si>
  <si>
    <t>VRN - Vedlejší rozpočtové náklady</t>
  </si>
  <si>
    <t xml:space="preserve">    VRN3 - Zařízení staveniště</t>
  </si>
  <si>
    <t xml:space="preserve">    VRN4 - Inženýrská činnost</t>
  </si>
  <si>
    <t xml:space="preserve">    VRN7 - Provozní vlivy</t>
  </si>
  <si>
    <t>VRN</t>
  </si>
  <si>
    <t>Vedlejší rozpočtové náklady</t>
  </si>
  <si>
    <t>VRN3</t>
  </si>
  <si>
    <t>Zařízení staveniště</t>
  </si>
  <si>
    <t>032002000.2</t>
  </si>
  <si>
    <t>Hlavní tituly průvodních činností a nákladů zařízení staveniště vybavení staveniště</t>
  </si>
  <si>
    <t>1024</t>
  </si>
  <si>
    <t>-818807005</t>
  </si>
  <si>
    <t>034002000.2</t>
  </si>
  <si>
    <t>Hlavní tituly průvodních činností a nákladů zařízení staveniště zabezpečení staveniště</t>
  </si>
  <si>
    <t>-1290523322</t>
  </si>
  <si>
    <t>039002000.2</t>
  </si>
  <si>
    <t>Hlavní tituly průvodních činností a nákladů zařízení staveniště zrušení zařízení staveniště</t>
  </si>
  <si>
    <t>-1838951718</t>
  </si>
  <si>
    <t>VRN4</t>
  </si>
  <si>
    <t>Inženýrská činnost</t>
  </si>
  <si>
    <t>045002000.2</t>
  </si>
  <si>
    <t>Hlavní tituly průvodních činností a nákladů inženýrská činnost kompletační a koordinační činnost</t>
  </si>
  <si>
    <t>-937178507</t>
  </si>
  <si>
    <t>VRN7</t>
  </si>
  <si>
    <t>Provozní vlivy</t>
  </si>
  <si>
    <t>071002000.2</t>
  </si>
  <si>
    <t>Hlavní tituly průvodních činností a nákladů provozní vlivy provoz investora, třetích osob</t>
  </si>
  <si>
    <t>1166987301</t>
  </si>
  <si>
    <t>SO 04 - Polygon (otevřená hala)</t>
  </si>
  <si>
    <t>SO 04-1 - Polygon - stavební část</t>
  </si>
  <si>
    <t xml:space="preserve">    5 - Komunikace pozemní</t>
  </si>
  <si>
    <t xml:space="preserve">    94 - Lešení a stavební výtahy</t>
  </si>
  <si>
    <t xml:space="preserve">    96 - Bourání konstrukcí</t>
  </si>
  <si>
    <t xml:space="preserve">    764 - Konstrukce klempířské</t>
  </si>
  <si>
    <t xml:space="preserve">    783 - Dokončovací práce - nátěry</t>
  </si>
  <si>
    <t xml:space="preserve">    787 - Dokončovací práce - zasklívání</t>
  </si>
  <si>
    <t>M - Práce a dodávky M</t>
  </si>
  <si>
    <t xml:space="preserve">    43-M - Montáž ocelových konstrukcí</t>
  </si>
  <si>
    <t>439803096</t>
  </si>
  <si>
    <t>32*12*0,25</t>
  </si>
  <si>
    <t>131201101</t>
  </si>
  <si>
    <t>Hloubení nezapažených jam a zářezů s urovnáním dna do předepsaného profilu a spádu v hornině tř. 3 do 100 m3</t>
  </si>
  <si>
    <t>-1264271074</t>
  </si>
  <si>
    <t>"PA 01"1,20*1,20*1,15*14</t>
  </si>
  <si>
    <t>132201101.1</t>
  </si>
  <si>
    <t>Hloubení zapažených i nezapažených rýh šířky do 600 mm s urovnáním dna do předepsaného profilu a spádu v hornině tř. 3 do 100 m3</t>
  </si>
  <si>
    <t>-612338149</t>
  </si>
  <si>
    <t>"pro pasy"4,10*0,90*0,75*12</t>
  </si>
  <si>
    <t>-80731227</t>
  </si>
  <si>
    <t>1313069386</t>
  </si>
  <si>
    <t>56,39*0,5</t>
  </si>
  <si>
    <t>-665343330</t>
  </si>
  <si>
    <t>28,198*1,6</t>
  </si>
  <si>
    <t>174101101.2</t>
  </si>
  <si>
    <t>Zásyp sypaninou z jakékoliv horniny s uložením výkopku ve vrstvách se zhutněním jam, šachet, rýh nebo kolem objektů v těchto vykopávkách</t>
  </si>
  <si>
    <t>-1257001820</t>
  </si>
  <si>
    <t>181301104</t>
  </si>
  <si>
    <t>Rozprostření a urovnání ornice v rovině nebo ve svahu sklonu do 1:5 při souvislé ploše do 500 m2, tl. vrstvy přes 200 do 250 mm</t>
  </si>
  <si>
    <t>1669308053</t>
  </si>
  <si>
    <t>32*12</t>
  </si>
  <si>
    <t>-62*1</t>
  </si>
  <si>
    <t>Součet</t>
  </si>
  <si>
    <t>-1225167044</t>
  </si>
  <si>
    <t>876156582</t>
  </si>
  <si>
    <t>1,40*1,70*0,10*14</t>
  </si>
  <si>
    <t>(30,28*2-0,90*14)*0,30*0,20</t>
  </si>
  <si>
    <t>274321511</t>
  </si>
  <si>
    <t>Základy z betonu železového (bez výztuže) pasy z betonu bez zvýšených nároků na prostředí tř. C 25/30</t>
  </si>
  <si>
    <t>1949405652</t>
  </si>
  <si>
    <t>63*0,30*0,55</t>
  </si>
  <si>
    <t>274351215</t>
  </si>
  <si>
    <t>Bednění základových stěn pasů svislé nebo šikmé (odkloněné), půdorysně přímé nebo zalomené ve volných nebo zapažených jámách, rýhách, šachtách, včetně případných vzpěr zřízení</t>
  </si>
  <si>
    <t>164232253</t>
  </si>
  <si>
    <t>"ZP 01"63*0,55*2</t>
  </si>
  <si>
    <t>274351216</t>
  </si>
  <si>
    <t>Bednění základových stěn pasů svislé nebo šikmé (odkloněné), půdorysně přímé nebo zalomené ve volných nebo zapažených jámách, rýhách, šachtách, včetně případných vzpěr odstranění</t>
  </si>
  <si>
    <t>1815668220</t>
  </si>
  <si>
    <t>275321511</t>
  </si>
  <si>
    <t>Základy z betonu železového (bez výztuže) patky z betonu bez zvýšených nároků na prostředí tř. C 25/30</t>
  </si>
  <si>
    <t>-1429738579</t>
  </si>
  <si>
    <t>"PA 01"1,20*1,20*0,40*14</t>
  </si>
  <si>
    <t>0,90*0,90*0,55*14</t>
  </si>
  <si>
    <t>420133820</t>
  </si>
  <si>
    <t xml:space="preserve">"PA 01"(1,20*4)*0,40*14 </t>
  </si>
  <si>
    <t>(0,90*4)*0,55*14</t>
  </si>
  <si>
    <t>1554601364</t>
  </si>
  <si>
    <t>275361821</t>
  </si>
  <si>
    <t>Výztuž základů patek z betonářské oceli 10 505 (R)</t>
  </si>
  <si>
    <t>-634911291</t>
  </si>
  <si>
    <t>0,839803*1</t>
  </si>
  <si>
    <t>275362021</t>
  </si>
  <si>
    <t>Výztuž základů patek ze svařovaných sítí z drátů typu KARI</t>
  </si>
  <si>
    <t>287235131</t>
  </si>
  <si>
    <t>0,070784*1</t>
  </si>
  <si>
    <t>Komunikace pozemní</t>
  </si>
  <si>
    <t>564762111</t>
  </si>
  <si>
    <t>Podklad nebo kryt z vibrovaného štěrku VŠ s rozprostřením, vlhčením a zhutněním, po zhutnění tl. 200 mm</t>
  </si>
  <si>
    <t>750139657</t>
  </si>
  <si>
    <t>916131213</t>
  </si>
  <si>
    <t>Osazení silničního obrubníku betonového se zřízením lože, s vyplněním a zatřením spár cementovou maltou stojatého s boční opěrou z betonu prostého tř. C 12/15, do lože z betonu prostého téže značky</t>
  </si>
  <si>
    <t>-1803518562</t>
  </si>
  <si>
    <t>31*4+1,80*2+1,0*2</t>
  </si>
  <si>
    <t>592174650</t>
  </si>
  <si>
    <t>Obrubníky betonové a železobetonové obrubník silniční Standard   100 x 15 x 25</t>
  </si>
  <si>
    <t>-1635290927</t>
  </si>
  <si>
    <t>129,6*1,02 "Přepočtené koeficientem množství</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</si>
  <si>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</si>
  <si>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</si>
  <si>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66154686</t>
  </si>
  <si>
    <t>"chodník"31*1,50</t>
  </si>
  <si>
    <t>31*0,50</t>
  </si>
  <si>
    <t>592456200</t>
  </si>
  <si>
    <t>Dlaždice betonové dlažba desková betonová HBB 50 x 50 x 6 šedá</t>
  </si>
  <si>
    <t>947386829</t>
  </si>
  <si>
    <t>62*1,02 "Přepočtené koeficientem množství</t>
  </si>
  <si>
    <t>916991121</t>
  </si>
  <si>
    <t>Lože pod obrubníky, krajníky nebo obruby z dlažebních kostek z betonu prostého tř. C 12/15</t>
  </si>
  <si>
    <t>-1724077630</t>
  </si>
  <si>
    <t>129,60*0,30*0,20</t>
  </si>
  <si>
    <t>953945262 R</t>
  </si>
  <si>
    <t>Kotvy mechanické s vyvrtáním otvoru do betonu, železobetonu nebo tvrdého kamene pro těžká kotvení, velikost M 24, délka 235 mm</t>
  </si>
  <si>
    <t>-36510145</t>
  </si>
  <si>
    <t>4*14</t>
  </si>
  <si>
    <t>94</t>
  </si>
  <si>
    <t>Lešení a stavební výtahy</t>
  </si>
  <si>
    <t>94-1</t>
  </si>
  <si>
    <t>Pojízdné lešení</t>
  </si>
  <si>
    <t>1775429283</t>
  </si>
  <si>
    <t>96</t>
  </si>
  <si>
    <t>Bourání konstrukcí</t>
  </si>
  <si>
    <t>250651716</t>
  </si>
  <si>
    <t>764</t>
  </si>
  <si>
    <t>Konstrukce klempířské</t>
  </si>
  <si>
    <t>28</t>
  </si>
  <si>
    <t>764211616</t>
  </si>
  <si>
    <t>Oplechování střešních prvků z pozinkovaného plechu s povrchovou úpravou hřebene větraného s použitím hřebenového plechu s těsněním a perforovaným plechem rš 500 mm</t>
  </si>
  <si>
    <t>-1334532664</t>
  </si>
  <si>
    <t>"Kl 01"32*1</t>
  </si>
  <si>
    <t>29</t>
  </si>
  <si>
    <t>764211634</t>
  </si>
  <si>
    <t>Oplechování střešních prvků z pozinkovaného plechu s povrchovou úpravou hřebene nevětraného s použitím hřebenového plechu rš 330 mm</t>
  </si>
  <si>
    <t>1757523499</t>
  </si>
  <si>
    <t>"KL 02"32*1</t>
  </si>
  <si>
    <t>30</t>
  </si>
  <si>
    <t>764212662</t>
  </si>
  <si>
    <t>Oplechování střešních prvků z pozinkovaného plechu s povrchovou úpravou okapu okapovým plechem střechy rovné rš 200 mm</t>
  </si>
  <si>
    <t>-532689717</t>
  </si>
  <si>
    <t>31</t>
  </si>
  <si>
    <t>764212664</t>
  </si>
  <si>
    <t>Oplechování střešních prvků z pozinkovaného plechu s povrchovou úpravou okapu okapovým plechem střechy rovné rš 330 mm</t>
  </si>
  <si>
    <t>-1515226843</t>
  </si>
  <si>
    <t>764213455</t>
  </si>
  <si>
    <t>Oplechování střešních prvků z pozinkovaného plechu sněhový zachytávač průbežný jednotrubkový</t>
  </si>
  <si>
    <t>-1663776382</t>
  </si>
  <si>
    <t>33</t>
  </si>
  <si>
    <t>764252406</t>
  </si>
  <si>
    <t>Oplechování střešních prvků z nerezového plechu štítu závětrnou lištou rš 500 mm</t>
  </si>
  <si>
    <t>-822489573</t>
  </si>
  <si>
    <t>34</t>
  </si>
  <si>
    <t>764501105</t>
  </si>
  <si>
    <t>Montáž žlabu podokapního půlkruhového háku</t>
  </si>
  <si>
    <t>-1939150982</t>
  </si>
  <si>
    <t>35</t>
  </si>
  <si>
    <t>553449030</t>
  </si>
  <si>
    <t>Části stavební klempířské systém okapový nerez hák opláštěný 33 mm  nerez</t>
  </si>
  <si>
    <t>-672003990</t>
  </si>
  <si>
    <t>36</t>
  </si>
  <si>
    <t>764508132</t>
  </si>
  <si>
    <t>Montáž svodu kruhového, průměru objímek</t>
  </si>
  <si>
    <t>-913227374</t>
  </si>
  <si>
    <t>4*2</t>
  </si>
  <si>
    <t>37</t>
  </si>
  <si>
    <t>553449090</t>
  </si>
  <si>
    <t>Části stavební klempířské systém okapový nerez objímka, trn 150 (140) mm 100 mm  nerez</t>
  </si>
  <si>
    <t>724473931</t>
  </si>
  <si>
    <t>38</t>
  </si>
  <si>
    <t>764508134</t>
  </si>
  <si>
    <t>Montáž svodu kruhového, průměru kolen horních dvojitých</t>
  </si>
  <si>
    <t>-1938036596</t>
  </si>
  <si>
    <t>39</t>
  </si>
  <si>
    <t>553443560</t>
  </si>
  <si>
    <t>Části stavební klempířské systém okapový SAG koleno 72° dle DIN 18461 150  pozink</t>
  </si>
  <si>
    <t>874675913</t>
  </si>
  <si>
    <t>40</t>
  </si>
  <si>
    <t>764511603</t>
  </si>
  <si>
    <t>Žlab podokapní z pozinkovaného plechu s povrchovou úpravou včetně háků a čel půlkruhový rš 400 mm</t>
  </si>
  <si>
    <t>-583446605</t>
  </si>
  <si>
    <t>41</t>
  </si>
  <si>
    <t>764511623</t>
  </si>
  <si>
    <t>Žlab podokapní z pozinkovaného plechu s povrchovou úpravou včetně háků a čel roh nebo kout, žlabu půlkruhového rš 400 mm</t>
  </si>
  <si>
    <t>-663995743</t>
  </si>
  <si>
    <t>42</t>
  </si>
  <si>
    <t>764511644</t>
  </si>
  <si>
    <t>Žlab podokapní z pozinkovaného plechu s povrchovou úpravou včetně háků a čel kotlík oválný (trychtýřový), rš žlabu/průměr svodu 400/100 mm</t>
  </si>
  <si>
    <t>-1303890772</t>
  </si>
  <si>
    <t>43</t>
  </si>
  <si>
    <t>764518623</t>
  </si>
  <si>
    <t>Svod z pozinkovaného plechu s upraveným povrchem včetně objímek, kolen a odskoků kruhový, průměru 120 mm</t>
  </si>
  <si>
    <t>1308306246</t>
  </si>
  <si>
    <t>4,50*4</t>
  </si>
  <si>
    <t>44</t>
  </si>
  <si>
    <t>764518632</t>
  </si>
  <si>
    <t>Svod z pozinkovaného plechu s upraveným povrchem včetně objímek, kolen a odskoků sklápěcí výpust vody kruhového svodu, průměru 100 mm</t>
  </si>
  <si>
    <t>-796871547</t>
  </si>
  <si>
    <t>45</t>
  </si>
  <si>
    <t>998764101</t>
  </si>
  <si>
    <t>Přesun hmot pro konstrukce klempířské stanovený z hmotnosti přesunovaného materiálu vodorovná dopravní vzdálenost do 50 m v objektech výšky do 6 m</t>
  </si>
  <si>
    <t>-616053032</t>
  </si>
  <si>
    <t>46</t>
  </si>
  <si>
    <t>767391112</t>
  </si>
  <si>
    <t>Montáž krytiny střech plechem tvarovaným, uchyceným šroubováním</t>
  </si>
  <si>
    <t>-527494794</t>
  </si>
  <si>
    <t>"střecha"31,28*5,90*2</t>
  </si>
  <si>
    <t>"odpočet prosvětlovacího pásu"-28*1,20*2</t>
  </si>
  <si>
    <t>47</t>
  </si>
  <si>
    <t>154841420</t>
  </si>
  <si>
    <t>Profily ocelové tenkostěnné ohýbané široké profily trapézové VIKAM délka 6 metrů ochranná vrstva aluzink 150 g/m2 TR  60/235         tl.plechu 1,00 mm</t>
  </si>
  <si>
    <t>424254455</t>
  </si>
  <si>
    <t>302*1,15</t>
  </si>
  <si>
    <t>48</t>
  </si>
  <si>
    <t>-370438890</t>
  </si>
  <si>
    <t>783</t>
  </si>
  <si>
    <t>Dokončovací práce - nátěry</t>
  </si>
  <si>
    <t>49</t>
  </si>
  <si>
    <t>783314101</t>
  </si>
  <si>
    <t>Základní nátěr zámečnických konstrukcí jednonásobný syntetický</t>
  </si>
  <si>
    <t>775192277</t>
  </si>
  <si>
    <t>14,949*32</t>
  </si>
  <si>
    <t>50</t>
  </si>
  <si>
    <t>783317101</t>
  </si>
  <si>
    <t>Krycí nátěr (email) zámečnických konstrukcí jednonásobný syntetický standardní</t>
  </si>
  <si>
    <t>-1967488015</t>
  </si>
  <si>
    <t>787</t>
  </si>
  <si>
    <t>Dokončovací práce - zasklívání</t>
  </si>
  <si>
    <t>51</t>
  </si>
  <si>
    <t>787317145R</t>
  </si>
  <si>
    <t>Zasklívání střešních konstrukcí, střešních světlíků a zahradních skleníků deskami plochými plnými polykarbonátovým profilem plným do polykarbonátového U profilu s UV ochranou s krycí a přítlačnou lištou, tl. 6 mm</t>
  </si>
  <si>
    <t>-591424566</t>
  </si>
  <si>
    <t>" prosvětlovací pás"28*1,20*2*1,25</t>
  </si>
  <si>
    <t>52</t>
  </si>
  <si>
    <t>998787101</t>
  </si>
  <si>
    <t>Přesun hmot pro zasklívání stanovený z hmotnosti přesunovaného materiálu vodorovná dopravní vzdálenost do 50 m v objektech výšky do 6 m</t>
  </si>
  <si>
    <t>1532261255</t>
  </si>
  <si>
    <t>Práce a dodávky M</t>
  </si>
  <si>
    <t>43-M</t>
  </si>
  <si>
    <t>Montáž ocelových konstrukcí</t>
  </si>
  <si>
    <t>53</t>
  </si>
  <si>
    <t>430-1</t>
  </si>
  <si>
    <t>D+M ocelové konstrukce haly- žárově zinkované</t>
  </si>
  <si>
    <t>256</t>
  </si>
  <si>
    <t>64</t>
  </si>
  <si>
    <t>-1003327779</t>
  </si>
  <si>
    <t>"dle statiky vaznice 1 krát"(782,4+220,8)</t>
  </si>
  <si>
    <t>"táhla 4 krát"(3,6+27,2+14,4+70,4)</t>
  </si>
  <si>
    <t>"ztuzidla 12 krát"(693,6+576+22,8+52,8+31,2+21,6)</t>
  </si>
  <si>
    <t>"ztužidla 1- 2 krát"(15,2+27,2+18,4+468,4+231,2+192+7,6+8,8+10,4+7,2)</t>
  </si>
  <si>
    <t>"rám - 7 krát"(532+33,6+67,2+791+134,4+280+131,6+3026,8+4919,6)</t>
  </si>
  <si>
    <t>"ztratné"1529,812</t>
  </si>
  <si>
    <t>54</t>
  </si>
  <si>
    <t>430-2</t>
  </si>
  <si>
    <t>Dopravné a přesun hmot</t>
  </si>
  <si>
    <t>-1121586735</t>
  </si>
  <si>
    <t>SO 04-2 - Silnoproudá elektrotechnika</t>
  </si>
  <si>
    <t xml:space="preserve">    46-M - Zemní práce při extr.mont.pracích</t>
  </si>
  <si>
    <t xml:space="preserve">    74-M - Elektromontáže</t>
  </si>
  <si>
    <t>46-M</t>
  </si>
  <si>
    <t>Zemní práce při extr.mont.pracích</t>
  </si>
  <si>
    <t>460150153</t>
  </si>
  <si>
    <t>Hloubení zapažených i nezapažených kabelových rýh ručně včetně urovnání dna s přemístěním výkopku do vzdálenosti 3 m od okraje jámy nebo naložením na dopravní prostředek šířky 35 cm, hloubky 70 cm, v hornině třídy 3</t>
  </si>
  <si>
    <t>CS ÚRS 2016 02</t>
  </si>
  <si>
    <t>-1543683935</t>
  </si>
  <si>
    <t>460560153</t>
  </si>
  <si>
    <t>Zásyp kabelových rýh ručně včetně zhutnění a uložení výkopku do vrstev a urovnání povrchu šířky 35 cm hloubky 70 cm, v hornině třídy 3</t>
  </si>
  <si>
    <t>499039285</t>
  </si>
  <si>
    <t>115</t>
  </si>
  <si>
    <t>74-M</t>
  </si>
  <si>
    <t>Elektromontáže</t>
  </si>
  <si>
    <t>743612111</t>
  </si>
  <si>
    <t>Montáž uzemňovacího vedení s upevněním, propojením a připojením pomocí svorek v zemi s izolací spojů vodičů FeZn pásku průřezu do 120 mm2 v městské zástavbě</t>
  </si>
  <si>
    <t>1270679087</t>
  </si>
  <si>
    <t>157</t>
  </si>
  <si>
    <t>354420620</t>
  </si>
  <si>
    <t>pás zemnící 30 x 4 mm FeZn</t>
  </si>
  <si>
    <t>128</t>
  </si>
  <si>
    <t>557896865</t>
  </si>
  <si>
    <t>157*0,95</t>
  </si>
  <si>
    <t>743611121</t>
  </si>
  <si>
    <t>Montáž uzemňovacího vedení s upevněním, propojením a připojením pomocí svorek na povrchu vodičů FeZn drátu nebo lana D do 10 mm</t>
  </si>
  <si>
    <t>-191136276</t>
  </si>
  <si>
    <t>354410720</t>
  </si>
  <si>
    <t>drát průměr 8 mm FeZn</t>
  </si>
  <si>
    <t>-861139337</t>
  </si>
  <si>
    <t>21/2,5</t>
  </si>
  <si>
    <t>743622200</t>
  </si>
  <si>
    <t xml:space="preserve">Montáž hromosvodného vedení svorek se 3 a více šrouby, </t>
  </si>
  <si>
    <t>-641184610</t>
  </si>
  <si>
    <t>28+14+14</t>
  </si>
  <si>
    <t>354419860</t>
  </si>
  <si>
    <t>svorka odbočovací a spojovací pro pásek 30x4 mm, FeZn</t>
  </si>
  <si>
    <t>914983194</t>
  </si>
  <si>
    <t>354418950</t>
  </si>
  <si>
    <t>svorka připojovací k připojení kovových částí</t>
  </si>
  <si>
    <t>166476280</t>
  </si>
  <si>
    <t>354419250</t>
  </si>
  <si>
    <t>svorka zkušební pro lano D 6-12 mm, FeZn</t>
  </si>
  <si>
    <t>1073374058</t>
  </si>
  <si>
    <t>740991100</t>
  </si>
  <si>
    <t>Zkoušky a prohlídky elektrických rozvodů a zařízení celková prohlídka a vyhotovení revizní zprávy pro objem montážních prací do 100 tis. Kč</t>
  </si>
  <si>
    <t>-1982419037</t>
  </si>
  <si>
    <t>743992200</t>
  </si>
  <si>
    <t>Měření zemních odporů zemnicí sítě délky pásku přes 100 do 200 m</t>
  </si>
  <si>
    <t>1515506264</t>
  </si>
  <si>
    <t>PM</t>
  </si>
  <si>
    <t xml:space="preserve">podružný materiál-dle úvodu ceníku přílohy č.4 - jednicový materiál, jehož podíl který se ve stavbě vyskytuje je tak malý, že se jednotlivě nespecifikuje </t>
  </si>
  <si>
    <t>%</t>
  </si>
  <si>
    <t>148788551</t>
  </si>
  <si>
    <t>SO 04-3 - Ostatní a vedlejší rozpočtové náklady</t>
  </si>
  <si>
    <t>OST - Ostatní</t>
  </si>
  <si>
    <t>OST</t>
  </si>
  <si>
    <t>Ostatní</t>
  </si>
  <si>
    <t>013254000.1</t>
  </si>
  <si>
    <t>Dokumentace skutečného provedení stavby</t>
  </si>
  <si>
    <t>512</t>
  </si>
  <si>
    <t>-1400271319</t>
  </si>
  <si>
    <t>032002000.1</t>
  </si>
  <si>
    <t>-549858088</t>
  </si>
  <si>
    <t>034002000.1</t>
  </si>
  <si>
    <t>-276888523</t>
  </si>
  <si>
    <t>039002000.1</t>
  </si>
  <si>
    <t>-2027775167</t>
  </si>
  <si>
    <t>045002000.1</t>
  </si>
  <si>
    <t>1800077798</t>
  </si>
  <si>
    <t>071002000.1</t>
  </si>
  <si>
    <t>1849639631</t>
  </si>
  <si>
    <t>SO 06 - Správní budova</t>
  </si>
  <si>
    <t>SO 06-1 - Správní budova- stavební část</t>
  </si>
  <si>
    <t xml:space="preserve">    3 - Svislé a kompletní konstrukce</t>
  </si>
  <si>
    <t xml:space="preserve">    5 - Zpevněné plochy a okap.chodník</t>
  </si>
  <si>
    <t xml:space="preserve">    61 - Úprava povrchů vnitřních</t>
  </si>
  <si>
    <t xml:space="preserve">    62 - Úprava povrchů vnějších</t>
  </si>
  <si>
    <t xml:space="preserve">    63 - Podlahy a podlahové konstrukce</t>
  </si>
  <si>
    <t xml:space="preserve">    64 - Osazování výplní otvorů</t>
  </si>
  <si>
    <t xml:space="preserve">    8 - Trubní vedení</t>
  </si>
  <si>
    <t xml:space="preserve">    711 - Izolace proti vodě, vlhkosti a plynům</t>
  </si>
  <si>
    <t xml:space="preserve">    712 - Povlakové krytiny</t>
  </si>
  <si>
    <t xml:space="preserve">    713 - Izolace tepelné</t>
  </si>
  <si>
    <t xml:space="preserve">    725 - Zdravotechnika - doplnky  na WC( mimo invalidy)</t>
  </si>
  <si>
    <t xml:space="preserve">    762 - Konstrukce tesařské</t>
  </si>
  <si>
    <t xml:space="preserve">    763 - Konstrukce suché výstavby</t>
  </si>
  <si>
    <t xml:space="preserve">    765 - Krytina skládaná</t>
  </si>
  <si>
    <t xml:space="preserve">    766 - Konstrukce truhlářské</t>
  </si>
  <si>
    <t xml:space="preserve">    771 - Podlahy z dlaždic</t>
  </si>
  <si>
    <t xml:space="preserve">    781 - Dokončovací práce - obklady</t>
  </si>
  <si>
    <t xml:space="preserve">    784 - Dokončovací práce - malby</t>
  </si>
  <si>
    <t xml:space="preserve">    786 - Dokončovací práce - čalounické úpravy</t>
  </si>
  <si>
    <t xml:space="preserve">    22-M - Technologických zařízení pro laboratoř</t>
  </si>
  <si>
    <t>-710729849</t>
  </si>
  <si>
    <t>"v místě přístavby"15*5*0,30</t>
  </si>
  <si>
    <t>1904338071</t>
  </si>
  <si>
    <t>"přístavba snížení na -0,48"11,1*3,60*0,48</t>
  </si>
  <si>
    <t>2,37*2,50*0,48</t>
  </si>
  <si>
    <t>1,66*2,50*0,48</t>
  </si>
  <si>
    <t>3,50*2,78*0,48</t>
  </si>
  <si>
    <t>(6,0+11,26)*1,0*0,48</t>
  </si>
  <si>
    <t>535698883</t>
  </si>
  <si>
    <t>"základy přístavby"(10,90+3,10*2)*0,40*0,52</t>
  </si>
  <si>
    <t>0,80*0,80*0,52</t>
  </si>
  <si>
    <t>"základy markýzy"2,135*0,40*0,52</t>
  </si>
  <si>
    <t>0,80*0,60*0,52*7</t>
  </si>
  <si>
    <t>Mezisoučet</t>
  </si>
  <si>
    <t>"pro kanalizaci"8,50*1</t>
  </si>
  <si>
    <t>"kolem základů"(22,34*2+13,36*2+0,60*4-2,37-1,66-3,50-2,78)*0,60*0,60</t>
  </si>
  <si>
    <t>-1545042488</t>
  </si>
  <si>
    <t>36,972+37,437-11,869</t>
  </si>
  <si>
    <t>171201201</t>
  </si>
  <si>
    <t>Uložení sypaniny na skládky</t>
  </si>
  <si>
    <t>202250117</t>
  </si>
  <si>
    <t>-1806488367</t>
  </si>
  <si>
    <t>62,54*1,6</t>
  </si>
  <si>
    <t>362416976</t>
  </si>
  <si>
    <t>"pro kanalizaci"8,50*0,5</t>
  </si>
  <si>
    <t>"kolem základů"(22,34*2+13,36*2+0,60*4-2,37-1,66-3,50-2,78)*0,60*0,20</t>
  </si>
  <si>
    <t>181301102</t>
  </si>
  <si>
    <t>Rozprostření a urovnání ornice v rovině nebo ve svahu sklonu do 1:5 při souvislé ploše do 500 m2, tl. vrstvy přes 100 do 150 mm</t>
  </si>
  <si>
    <t>115156796</t>
  </si>
  <si>
    <t>476499311</t>
  </si>
  <si>
    <t>"přístavba"11,26*3,50</t>
  </si>
  <si>
    <t>451572111</t>
  </si>
  <si>
    <t>Lože pod potrubí, stoky a drobné objekty v otevřeném výkopu z kameniva drobného těženého 0 až 4 mm</t>
  </si>
  <si>
    <t>-1845912693</t>
  </si>
  <si>
    <t>271922211</t>
  </si>
  <si>
    <t>Podsyp pod základové konstrukce se zhutněním a urovnáním povrchu z recyklátu betonového</t>
  </si>
  <si>
    <t>1886079055</t>
  </si>
  <si>
    <t>"pod přístavbou"10,10*3,10*0,15</t>
  </si>
  <si>
    <t>"bourané podlahy"107,35*0,15</t>
  </si>
  <si>
    <t>273321411</t>
  </si>
  <si>
    <t>Základy z betonu železového (bez výztuže) desky z betonu bez zvýšených nároků na prostředí tř. C 20/25</t>
  </si>
  <si>
    <t>-1442789965</t>
  </si>
  <si>
    <t>10,90*3,50*0,15</t>
  </si>
  <si>
    <t>273351215</t>
  </si>
  <si>
    <t>Bednění základových stěn desek svislé nebo šikmé (odkloněné), půdorysně přímé nebo zalomené ve volných nebo zapažených jámách, rýhách, šachtách, včetně případných vzpěr zřízení</t>
  </si>
  <si>
    <t>-1908144190</t>
  </si>
  <si>
    <t>(10,90+3,50*2)*0,15</t>
  </si>
  <si>
    <t>273351216</t>
  </si>
  <si>
    <t>Bednění základových stěn desek svislé nebo šikmé (odkloněné), půdorysně přímé nebo zalomené ve volných nebo zapažených jámách, rýhách, šachtách, včetně případných vzpěr odstranění</t>
  </si>
  <si>
    <t>-4946577</t>
  </si>
  <si>
    <t>273362021</t>
  </si>
  <si>
    <t>Výztuž základů desek ze svařovaných sítí z drátů typu KARI</t>
  </si>
  <si>
    <t>19075423</t>
  </si>
  <si>
    <t>10,90*3,50*0,00444*1,1</t>
  </si>
  <si>
    <t>274321411</t>
  </si>
  <si>
    <t>Základy z betonu železového (bez výztuže) pasy z betonu bez zvýšených nároků na prostředí tř. C 20/25</t>
  </si>
  <si>
    <t>1033835429</t>
  </si>
  <si>
    <t>"základy přístavby"(10,90+3,10*2)*0,40*0,82</t>
  </si>
  <si>
    <t>0,80*0,80*0,82</t>
  </si>
  <si>
    <t>"základy markýzy"2,135*0,40*0,82</t>
  </si>
  <si>
    <t>0,80*0,60*0,82*7</t>
  </si>
  <si>
    <t>-2136499115</t>
  </si>
  <si>
    <t>"základy přístavby"(10,90+3,50*2+10,10+3,1*2)*0,3</t>
  </si>
  <si>
    <t>0,80*4*0,30*1</t>
  </si>
  <si>
    <t>"základy markýzy"(2,135*2+2*0,40)*0,30</t>
  </si>
  <si>
    <t>(0,80*2+2*0,60)*0,30*7</t>
  </si>
  <si>
    <t>284342806</t>
  </si>
  <si>
    <t>274362114</t>
  </si>
  <si>
    <t>Výztuž základových konstrukcí pasů z betonářské oceli, průměr prutu do 22 mm 10 505 (R) nebo BSt 500</t>
  </si>
  <si>
    <t>630263087</t>
  </si>
  <si>
    <t>9,56*0,025</t>
  </si>
  <si>
    <t>Svislé a kompletní konstrukce</t>
  </si>
  <si>
    <t>311231117</t>
  </si>
  <si>
    <t>Zdivo z cihel pálených nosné z cihel plných dl. 290 mm P 7 až 15, na maltu ze suché směsi 10 MPa</t>
  </si>
  <si>
    <t>-714319755</t>
  </si>
  <si>
    <t>0,88*2,20*0,33*3</t>
  </si>
  <si>
    <t>0,35*0,40*2,20*4</t>
  </si>
  <si>
    <t>3,0*2,20*0,33</t>
  </si>
  <si>
    <t>-0,88*2,02*0,33*2</t>
  </si>
  <si>
    <t>1,60*2,20*0,25</t>
  </si>
  <si>
    <t>2,70*2,20*0,25</t>
  </si>
  <si>
    <t>-0,80*1,97*1*0,25</t>
  </si>
  <si>
    <t>-0,70*1,97*1*0,25</t>
  </si>
  <si>
    <t>317168131</t>
  </si>
  <si>
    <t>Překlady keramické (POROTHERM, HELUZ) vysoké osazené do maltového lože, šířky překladu 7 cm výšky 23,8 cm, délky 125 cm</t>
  </si>
  <si>
    <t>-329183040</t>
  </si>
  <si>
    <t>311238144</t>
  </si>
  <si>
    <t>Zdivo nosné jednovrstvé z cihel děrovaných POROTHERM vnitřní broušené, spojené na pero a drážku, lepené tenkovrstvou maltou, pevnost cihel P10, tl. zdiva 300 mm</t>
  </si>
  <si>
    <t>-1587915938</t>
  </si>
  <si>
    <t>3,20*(3,15+2,50)*0,5*2</t>
  </si>
  <si>
    <t>10,94*2,21</t>
  </si>
  <si>
    <t>-1,60*1,97</t>
  </si>
  <si>
    <t>-0,90*2,02*2</t>
  </si>
  <si>
    <t>"vnitřní"3,395*3,25</t>
  </si>
  <si>
    <t>-0,90*2,02</t>
  </si>
  <si>
    <t>317121101</t>
  </si>
  <si>
    <t>Montáž prefabrikovaných překladů pro světlost otvoru od 600 do 1050 mm</t>
  </si>
  <si>
    <t>-1380183234</t>
  </si>
  <si>
    <t>593211000</t>
  </si>
  <si>
    <t>Překlady železobetonové RZP    1/10            119 x 14 x 14</t>
  </si>
  <si>
    <t>916740202</t>
  </si>
  <si>
    <t>317121102</t>
  </si>
  <si>
    <t>Montáž prefabrikovaných překladů pro světlost otvoru přes 1050 do 1800 mm</t>
  </si>
  <si>
    <t>-1520907749</t>
  </si>
  <si>
    <t>593211590</t>
  </si>
  <si>
    <t>Překlady železobetonové V - vylehčený dutinou, P - plné překlady 140/240 mm - vylehčené RZP   209/14/24 V     209 x 14 x 24</t>
  </si>
  <si>
    <t>216299857</t>
  </si>
  <si>
    <t>342248142</t>
  </si>
  <si>
    <t>Příčky jednoduché z cihel děrovaných POROTHERM spojených na pero a drážku broušených, lepených tenkovrstvou maltou, pevnost cihel P8, P10, tl. příčky 140 mm</t>
  </si>
  <si>
    <t>294038998</t>
  </si>
  <si>
    <t>"přístavba"3,20*2,90*2</t>
  </si>
  <si>
    <t>"vnitřní dozdívky"(1,809+2,15+3,395+2,80+1,20*2+3,655)*2,90</t>
  </si>
  <si>
    <t>417321515</t>
  </si>
  <si>
    <t>Ztužující pásy a věnce z betonu železového (bez výztuže) tř. C 25/30</t>
  </si>
  <si>
    <t>-1180392252</t>
  </si>
  <si>
    <t>"věnec přístavby"10,85*0,30*0,25</t>
  </si>
  <si>
    <t>417351115</t>
  </si>
  <si>
    <t>Bednění bočnic ztužujících pásů a věnců včetně vzpěr zřízení</t>
  </si>
  <si>
    <t>-116672269</t>
  </si>
  <si>
    <t>(10,85*2+0,30*2)*0,25</t>
  </si>
  <si>
    <t>417351116</t>
  </si>
  <si>
    <t>Bednění bočnic ztužujících pásů a věnců včetně vzpěr odstranění</t>
  </si>
  <si>
    <t>-511747688</t>
  </si>
  <si>
    <t>417361821</t>
  </si>
  <si>
    <t>Výztuž ztužujících pásů a věnců z betonářské oceli 10 505 (R) nebo BSt 500</t>
  </si>
  <si>
    <t>-1717775526</t>
  </si>
  <si>
    <t>"dle statiky"0,0797*1</t>
  </si>
  <si>
    <t>Zpevněné plochy a okap.chodník</t>
  </si>
  <si>
    <t>581114111</t>
  </si>
  <si>
    <t>Kryt z prostého betonu komunikací pro pěší tl. 80 mm</t>
  </si>
  <si>
    <t>1727989426</t>
  </si>
  <si>
    <t>226262798</t>
  </si>
  <si>
    <t>22,9*0,30</t>
  </si>
  <si>
    <t>6313620211</t>
  </si>
  <si>
    <t>Výztuž mazanin ze svařovaných sítí z drátů typu KARI</t>
  </si>
  <si>
    <t>95333425</t>
  </si>
  <si>
    <t>23,0*0,00444*2</t>
  </si>
  <si>
    <t>581124115</t>
  </si>
  <si>
    <t>Kryt z prostého betonu komunikací pro pěší tl. 150 mm</t>
  </si>
  <si>
    <t>592077081</t>
  </si>
  <si>
    <t>2,37*2,50+1,66*2,50+2,78*4,50</t>
  </si>
  <si>
    <t>637121113</t>
  </si>
  <si>
    <t>Okapový chodník z kameniva s udusáním a urovnáním povrchu z kačírku tl. 200 mm</t>
  </si>
  <si>
    <t>108271401</t>
  </si>
  <si>
    <t>"okapový chodník"(13,36-1,66+15+19,20)*0,40</t>
  </si>
  <si>
    <t>637111112</t>
  </si>
  <si>
    <t>Okapový chodník z kameniva s udusáním a urovnáním povrchu ze štěrkopísku tl. 150 mm</t>
  </si>
  <si>
    <t>-1323551486</t>
  </si>
  <si>
    <t>637311122</t>
  </si>
  <si>
    <t>Okapový chodník z obrubníků betonových chodníkových se zalitím spár cementovou maltou do lože z betonu prostého, z obrubníků stojatých</t>
  </si>
  <si>
    <t>-978862304</t>
  </si>
  <si>
    <t>13,36+0,80+15+18,90</t>
  </si>
  <si>
    <t>637311112</t>
  </si>
  <si>
    <t>Okapový chodník z obrubníků betonových chodníkových se zalitím spár cementovou maltou do lože z kameniva těženého, z obrubníků stojatých</t>
  </si>
  <si>
    <t>1387377201</t>
  </si>
  <si>
    <t>"zpevněná plocha-dlažba 50*50cm"(11,26+6,50+4,50*2,78+1,0)</t>
  </si>
  <si>
    <t>637211122</t>
  </si>
  <si>
    <t>Okapový chodník z dlaždic betonových se zalitím spár cementovou maltou do písku, tl. dlaždic 60 mm</t>
  </si>
  <si>
    <t>-1209861316</t>
  </si>
  <si>
    <t>"zpevněná plocha-dlažba 50*50cm"(11,26*1,0+6,50*1,0+4,50*2,78)</t>
  </si>
  <si>
    <t>564761111</t>
  </si>
  <si>
    <t>Podklad nebo kryt z kameniva hrubého drceného vel. 32-63 mm s rozprostřením a zhutněním, po zhutnění tl. 200 mm</t>
  </si>
  <si>
    <t>1687511995</t>
  </si>
  <si>
    <t>61</t>
  </si>
  <si>
    <t>Úprava povrchů vnitřních</t>
  </si>
  <si>
    <t>612321141</t>
  </si>
  <si>
    <t>Omítka vápenocementová vnitřních ploch nanášená ručně dvouvrstvá, tloušťky jádrové omítky do 10 mm a tloušťky štuku do 3 mm štuková svislých konstrukcí stěn</t>
  </si>
  <si>
    <t>-1108450894</t>
  </si>
  <si>
    <t>"vnitřní nové omítky stěn-1,01"(2,20*2,55)*2</t>
  </si>
  <si>
    <t>1,66*0,30*2</t>
  </si>
  <si>
    <t>"1,02"(1,66*2+11,50*2)*3,11</t>
  </si>
  <si>
    <t>-0,90*2,02*8</t>
  </si>
  <si>
    <t>-1,55*2,02</t>
  </si>
  <si>
    <t>(1,55+2,02*2)*0,35</t>
  </si>
  <si>
    <t>(0,90+2,02*2)*0,35*6</t>
  </si>
  <si>
    <t>"1,03"(3,36*2+4,485*2)*3,11</t>
  </si>
  <si>
    <t>-1,18*2,49*2</t>
  </si>
  <si>
    <t>(1,18+2,49*2)*0,30*2</t>
  </si>
  <si>
    <t>"1,04"(1,20*2+2,20*2)*3,11</t>
  </si>
  <si>
    <t>-0,70*2,02</t>
  </si>
  <si>
    <t>-0,80*2,02</t>
  </si>
  <si>
    <t>"1,05"(1,15*2+3,20*2)*3,11</t>
  </si>
  <si>
    <t>-0,58*0,59</t>
  </si>
  <si>
    <t>(0,58+0,59*2)*0,30</t>
  </si>
  <si>
    <t>-0,70*2,02*3</t>
  </si>
  <si>
    <t>"1,06"(1,40*2+0,80*2)*3,11</t>
  </si>
  <si>
    <t>"1,07"(1,40*2+0,80*2)*3,11</t>
  </si>
  <si>
    <t>"1,08"(1,20*2+2,20*2)*3,11</t>
  </si>
  <si>
    <t>-0,80*2,02*1</t>
  </si>
  <si>
    <t>-0,70*2,02*1</t>
  </si>
  <si>
    <t>"1,09"(1,385*2+3,25*2)*3,11</t>
  </si>
  <si>
    <t>"1,10"(0,80*2+1,70*2)*3,11</t>
  </si>
  <si>
    <t>-0,59*0,58*1</t>
  </si>
  <si>
    <t>(0,59+0,58*2)*0,3</t>
  </si>
  <si>
    <t>"m.č.1,11"(0,80*2+1,70*2)*3,11</t>
  </si>
  <si>
    <t>-0,58*0,5*9*1</t>
  </si>
  <si>
    <t>"1,12"(6,085*2+4,485*2)*3,11</t>
  </si>
  <si>
    <t>-0,58*0,59*2</t>
  </si>
  <si>
    <t>(0,58+0,59*2)*0,30*2</t>
  </si>
  <si>
    <t>-0,90*2,02*1</t>
  </si>
  <si>
    <t>"1,13"(3,395*2+2,47*2)*3,11</t>
  </si>
  <si>
    <t>(1,18+2,49*2)*0,30*1</t>
  </si>
  <si>
    <t>-1,18*2,49</t>
  </si>
  <si>
    <t>"1,14"(3,395*2+1,915*2)*3,11</t>
  </si>
  <si>
    <t>"1,15"(4,415*2+3,86*2)*3,11</t>
  </si>
  <si>
    <t>"1,16"(4,15*2+3,0*2)*3,11</t>
  </si>
  <si>
    <t>-2,37*2,49</t>
  </si>
  <si>
    <t>(2,37+2,49*2)*0,30</t>
  </si>
  <si>
    <t>"1,17"(3,355*2+1,20*2)*3,11</t>
  </si>
  <si>
    <t>"1,18"(4,13*2+5,575*2)*3,11</t>
  </si>
  <si>
    <t>-2,36*2,49</t>
  </si>
  <si>
    <t>-0,88*2,02</t>
  </si>
  <si>
    <t>(2,36+2,49*2)*0,30</t>
  </si>
  <si>
    <t>"1,19"(2,0*2+1,80*2)*3,11</t>
  </si>
  <si>
    <t>"1,20"(1,74*2+5,575*2)*3,36</t>
  </si>
  <si>
    <t>-0,90*2,2</t>
  </si>
  <si>
    <t>"1.21"(6,93*2+5,575*2)*3,11</t>
  </si>
  <si>
    <t>-1,18*2,49*4</t>
  </si>
  <si>
    <t>(1,18+2,49*2)*0,30*4</t>
  </si>
  <si>
    <t>"1,22"(3,20*2+4,0*2)*2,80</t>
  </si>
  <si>
    <t>-1,70*2,02</t>
  </si>
  <si>
    <t>(1,70+2,02*2)*0,30</t>
  </si>
  <si>
    <t>"1,23"(3,10*2+3,20*2)*2,80</t>
  </si>
  <si>
    <t>(0,90+2,02*2)*0,30</t>
  </si>
  <si>
    <t>"1,24"(3,20*2+2,90*2)*2,80</t>
  </si>
  <si>
    <t>"2.NP"(17,96*2-1,99)*0,25</t>
  </si>
  <si>
    <t>12,38*4,70*0,5*2</t>
  </si>
  <si>
    <t>-1,50*1,47*2</t>
  </si>
  <si>
    <t>(1,50+2*1,47)*0,30*2</t>
  </si>
  <si>
    <t>"komín"(0,85*4)*4,0</t>
  </si>
  <si>
    <t>612321191</t>
  </si>
  <si>
    <t>Omítka vápenocementová vnitřních ploch nanášená ručně Příplatek k cenám za každých dalších i započatých 5 mm tloušťky omítky přes 10 mm stěn</t>
  </si>
  <si>
    <t>60894041</t>
  </si>
  <si>
    <t>612321121</t>
  </si>
  <si>
    <t>Omítka vápenocementová vnitřních ploch nanášená ručně jednovrstvá, tloušťky do 10 mm hladká svislých konstrukcí stěn</t>
  </si>
  <si>
    <t>150760607</t>
  </si>
  <si>
    <t>"1,04"(1,20*2+2,15*2-0,70-0,80+0,30*2)*2,0</t>
  </si>
  <si>
    <t>"1,05"(1,15*2+3,19*2-0,70-0,60*2)*2,0</t>
  </si>
  <si>
    <t>"1,06"(1,40*2+0,80*2-0,60)*2,0</t>
  </si>
  <si>
    <t>"1,07"(0,80*2+1,40*2-0,60)*2,0</t>
  </si>
  <si>
    <t>"1,08"(1,20*2+2,15*2-0,80-0,70+0,30*2)*2,0</t>
  </si>
  <si>
    <t>"1,09"(1,385*2+3,20*2-0,70*3)*2,0</t>
  </si>
  <si>
    <t>"1,10"(0,80*2+1,70*2-0,70)*2,0</t>
  </si>
  <si>
    <t>"1,11"(0,80*2+1,70*2-0,70)*2,0</t>
  </si>
  <si>
    <t>"1,12"(6,085*2+4,485*2-0,80-0,90+0,25*2)*2,0</t>
  </si>
  <si>
    <t>"1,19"(1,80*2+2,0*2+0,35*2-0,80)*2,0</t>
  </si>
  <si>
    <t>"m.č.1.17"(3,35*2+1,20*2-0,70)*2,0</t>
  </si>
  <si>
    <t>612321111</t>
  </si>
  <si>
    <t>Omítka vápenocementová vnitřních ploch nanášená ručně jednovrstvá, tloušťky do 10 mm hrubá zatřená svislých konstrukcí stěn</t>
  </si>
  <si>
    <t>1379587778</t>
  </si>
  <si>
    <t>"podhoz na staré zdivo- 50 %"696*0,5</t>
  </si>
  <si>
    <t>611321141</t>
  </si>
  <si>
    <t>Omítka vápenocementová vnitřních ploch nanášená ručně dvouvrstvá, tloušťky jádrové omítky do 10 mm a tloušťky štuku do 3 mm štuková vodorovných konstrukcí stropů rovných</t>
  </si>
  <si>
    <t>-392331112</t>
  </si>
  <si>
    <t>"stropy 1.NP"237,22*1</t>
  </si>
  <si>
    <t>611321191</t>
  </si>
  <si>
    <t>Omítka vápenocementová vnitřních ploch nanášená ručně Příplatek k cenám za každých dalších i započatých 5 mm tloušťky omítky přes 10 mm stropů</t>
  </si>
  <si>
    <t>-131620406</t>
  </si>
  <si>
    <t>62</t>
  </si>
  <si>
    <t>Úprava povrchů vnějších</t>
  </si>
  <si>
    <t>622221131</t>
  </si>
  <si>
    <t>Montáž kontaktního zateplení z desek z minerální vlny s kolmou orientací vláken na vnější stěny, tloušťky desek přes 120 do 160 mm</t>
  </si>
  <si>
    <t>266542995</t>
  </si>
  <si>
    <t>18,84*3,70</t>
  </si>
  <si>
    <t>13,36*3,50</t>
  </si>
  <si>
    <t>13,36*4,80*0,5*2</t>
  </si>
  <si>
    <t>11,26*2,60</t>
  </si>
  <si>
    <t>3,66*3,10*2</t>
  </si>
  <si>
    <t>"odpočet otvorů"-55,685*1</t>
  </si>
  <si>
    <t>631515330</t>
  </si>
  <si>
    <t>Vlákno minerální a výrobky z něj (desky, skruže, pásy, rohože, vložkové pytle apod.) desky z orientovaných vláken ISOVER - izolace stěn deska ISOVER NF 333, s kolmou orientací vláken pro zateplovací systémy 333 x 1000 mm tl.160 mm</t>
  </si>
  <si>
    <t>-1017120132</t>
  </si>
  <si>
    <t>246,587*1</t>
  </si>
  <si>
    <t>246,587*1,02 "Přepočtené koeficientem množství</t>
  </si>
  <si>
    <t>622222001</t>
  </si>
  <si>
    <t>Montáž kontaktního zateplení vnějšího ostění nebo nadpraží z desek z minerální vlny s podélnou nebo kolmou orientací vláken hloubky špalet do 200 mm, tloušťky desek do 40 mm</t>
  </si>
  <si>
    <t>-1837213475</t>
  </si>
  <si>
    <t>(0,90+2*2*2,02)*2</t>
  </si>
  <si>
    <t>(1,60*2+2*2,02)*1</t>
  </si>
  <si>
    <t>(2,37*2+2*2,49)*1</t>
  </si>
  <si>
    <t>(2,36*2+2*2,49)*1</t>
  </si>
  <si>
    <t>(1,18*2+2*2,49)*9</t>
  </si>
  <si>
    <t>(0,58*2+2*0,59)*6</t>
  </si>
  <si>
    <t>(1,66*2+2*2,49)*1</t>
  </si>
  <si>
    <t>(1,50*2+2*1,47)*2</t>
  </si>
  <si>
    <t>631515060</t>
  </si>
  <si>
    <t>Vlákno minerální a výrobky z něj (desky, skruže, pásy, rohože, vložkové pytle apod.) desky z orientovaných vláken ISOVER - izolace stěn deska ISOVER NF 333, s kolmou orientací vláken pro zateplovací systémy 333 x 1000 mm tl. 30 mm</t>
  </si>
  <si>
    <t>-2075051100</t>
  </si>
  <si>
    <t>144,90*0,2</t>
  </si>
  <si>
    <t>622143003</t>
  </si>
  <si>
    <t>Montáž omítkových profilů plastových nebo pozinkovaných, upevněných vtlačením do podkladní vrstvy nebo přibitím rohových s tkaninou</t>
  </si>
  <si>
    <t>1809488864</t>
  </si>
  <si>
    <t>"rohy"3,46*3+2,70*2</t>
  </si>
  <si>
    <t>1,0*4</t>
  </si>
  <si>
    <t>590514800</t>
  </si>
  <si>
    <t>lišta rohová Al 10/10 cm s tkaninou bal. 2,5 m</t>
  </si>
  <si>
    <t>-1487583252</t>
  </si>
  <si>
    <t>164,68*1</t>
  </si>
  <si>
    <t>164,68*1,05 "Přepočtené koeficientem množství</t>
  </si>
  <si>
    <t>622143001</t>
  </si>
  <si>
    <t>Montáž omítkových profilů plastových nebo pozinkovaných, upevněných vtlačením do podkladní vrstvy nebo přibitím soklových</t>
  </si>
  <si>
    <t>1564351374</t>
  </si>
  <si>
    <t>22,34*2+13,36*2+11,26</t>
  </si>
  <si>
    <t>55</t>
  </si>
  <si>
    <t>622143004</t>
  </si>
  <si>
    <t>Montáž omítkových profilů plastových nebo pozinkovaných, upevněných vtlačením do podkladní vrstvy nebo přibitím začišťovacích samolepících (APU lišty)</t>
  </si>
  <si>
    <t>-613537906</t>
  </si>
  <si>
    <t>56</t>
  </si>
  <si>
    <t>590514750</t>
  </si>
  <si>
    <t>Kontaktní zateplovací systémy příslušenství kontaktních zateplovacích systémů profil okenní začišťovací s tkaninou Thermospoj 6 mm/2,4 m</t>
  </si>
  <si>
    <t>-991328463</t>
  </si>
  <si>
    <t>144,90*1</t>
  </si>
  <si>
    <t>144,9*1,05 "Přepočtené koeficientem množství</t>
  </si>
  <si>
    <t>57</t>
  </si>
  <si>
    <t>590516530</t>
  </si>
  <si>
    <t>Kontaktní zateplovací systémy příslušenství kontaktních zateplovacích systémů lišty soklové  - zakládací spodní profil U - Form s okapničkou, Al, délka 200 cm U 16 cm  0,95/200</t>
  </si>
  <si>
    <t>830600728</t>
  </si>
  <si>
    <t>82,66*1</t>
  </si>
  <si>
    <t>82,66*1,05 "Přepočtené koeficientem množství</t>
  </si>
  <si>
    <t>58</t>
  </si>
  <si>
    <t>622521011</t>
  </si>
  <si>
    <t>Omítka tenkovrstvá silikátová vnějších ploch probarvená, včetně penetrace podkladu zrnitá, tloušťky 1,5 mm stěn</t>
  </si>
  <si>
    <t>1965441742</t>
  </si>
  <si>
    <t>246,587-36,714+28,98</t>
  </si>
  <si>
    <t>59</t>
  </si>
  <si>
    <t>622521051</t>
  </si>
  <si>
    <t>Omítka tenkovrstvá silikátová vnějších ploch probarvená, včetně penetrace podkladu rýhovaná, tloušťky 2,0 mm stěn</t>
  </si>
  <si>
    <t>-637034316</t>
  </si>
  <si>
    <t>"rýhovaná"(11,26*2,40)</t>
  </si>
  <si>
    <t>-1,60*2,02*1</t>
  </si>
  <si>
    <t>1,01*2,49</t>
  </si>
  <si>
    <t>1,23*2,49</t>
  </si>
  <si>
    <t>3,66*3,0</t>
  </si>
  <si>
    <t>60</t>
  </si>
  <si>
    <t>629991012</t>
  </si>
  <si>
    <t>Zakrytí vnějších ploch před znečištěním včetně pozdějšího odkrytí výplní otvorů a svislých ploch fólií přilepenou na začišťovací lištu</t>
  </si>
  <si>
    <t>-690036549</t>
  </si>
  <si>
    <t>0,90*2,02*2</t>
  </si>
  <si>
    <t>1,60*2,02*1</t>
  </si>
  <si>
    <t>2,37*2,49</t>
  </si>
  <si>
    <t>2,36*2,49</t>
  </si>
  <si>
    <t>1,18*2,49*9</t>
  </si>
  <si>
    <t>0,58*0,59*6</t>
  </si>
  <si>
    <t>1,66*2,49</t>
  </si>
  <si>
    <t>1,50*1,47*2</t>
  </si>
  <si>
    <t>622321121</t>
  </si>
  <si>
    <t>Omítka vápenocementová vnějších ploch nanášená ručně jednovrstvá, tloušťky do 15 mm hladká stěn</t>
  </si>
  <si>
    <t>-1809374597</t>
  </si>
  <si>
    <t>"vyrovnání pod osekaný sokl"42,84*1</t>
  </si>
  <si>
    <t>622321191</t>
  </si>
  <si>
    <t>Omítka vápenocementová vnějších ploch nanášená ručně Příplatek k cenám za každých dalších i započatých 5 mm tloušťky omítky přes 15 mm stěn</t>
  </si>
  <si>
    <t>197799269</t>
  </si>
  <si>
    <t>42,84*2</t>
  </si>
  <si>
    <t>63</t>
  </si>
  <si>
    <t>Podlahy a podlahové konstrukce</t>
  </si>
  <si>
    <t>632450122</t>
  </si>
  <si>
    <t>Potěr cementový vyrovnávací ze suchých směsí v pásu o průměrné (střední) tl. přes 20 do 30 mm</t>
  </si>
  <si>
    <t>2112338918</t>
  </si>
  <si>
    <t>"parapety oken"(1,18*9+0,58*6+1,66*2+2,371+2,36*1+0,90*2+1,60*1+1,55*1+1,50*2)*0,46</t>
  </si>
  <si>
    <t>632451457</t>
  </si>
  <si>
    <t>Potěr pískocementový běžný tl. přes 40 do 50 mm tř. C 30</t>
  </si>
  <si>
    <t>-914668250</t>
  </si>
  <si>
    <t>"bourané podlahy"108*1</t>
  </si>
  <si>
    <t>65</t>
  </si>
  <si>
    <t>631319171</t>
  </si>
  <si>
    <t>Příplatek k cenám mazanin za stržení povrchu spodní vrstvy mazaniny latí před vložením výztuže nebo pletiva pro tl. obou vrstev mazaniny přes 50 do 80 mm</t>
  </si>
  <si>
    <t>1200086167</t>
  </si>
  <si>
    <t>108*0,06</t>
  </si>
  <si>
    <t>66</t>
  </si>
  <si>
    <t>631362021</t>
  </si>
  <si>
    <t>1950149593</t>
  </si>
  <si>
    <t>108*0,00303*1,1</t>
  </si>
  <si>
    <t>Osazování výplní otvorů</t>
  </si>
  <si>
    <t>67</t>
  </si>
  <si>
    <t>642942611</t>
  </si>
  <si>
    <t>Osazování zárubní nebo rámů kovových dveřních lisovaných nebo z úhelníků bez dveřních křídel, na montážní pěnu, o ploše otvoru do 2,5 m2</t>
  </si>
  <si>
    <t>468586367</t>
  </si>
  <si>
    <t>68</t>
  </si>
  <si>
    <t>642942721</t>
  </si>
  <si>
    <t>Osazování zárubní nebo rámů kovových dveřních lisovaných nebo z úhelníků bez dveřních křídel, na montážní pěnu, o ploše otvoru přes 2,5 do 4,5 m2</t>
  </si>
  <si>
    <t>-205320912</t>
  </si>
  <si>
    <t>69</t>
  </si>
  <si>
    <t>642942831</t>
  </si>
  <si>
    <t>Osazování zárubní nebo rámů kovových dveřních lisovaných nebo z úhelníků bez dveřních křídel, na montážní pěnu, o ploše otvoru přes 4,5 do 10 m2</t>
  </si>
  <si>
    <t>-1803697894</t>
  </si>
  <si>
    <t>70</t>
  </si>
  <si>
    <t>644941112</t>
  </si>
  <si>
    <t>Montáž průvětrníků nebo mřížek odvětrávacích velikosti přes 150 x 200 do 300 x 300 mm</t>
  </si>
  <si>
    <t>1116966854</t>
  </si>
  <si>
    <t>71</t>
  </si>
  <si>
    <t>553414260</t>
  </si>
  <si>
    <t>Výplně otvorů staveb - kovové průvětrníky a větrací mřížky mřížky větrací nerezové NVM 200 x 200 se síťovinou</t>
  </si>
  <si>
    <t>-836339333</t>
  </si>
  <si>
    <t>72</t>
  </si>
  <si>
    <t>644941121</t>
  </si>
  <si>
    <t>Montáž průvětrníků nebo mřížek odvětrávacích montáž průchodky (trubky) se zhotovením otvoru v tepelné izolaci</t>
  </si>
  <si>
    <t>-1866633449</t>
  </si>
  <si>
    <t>73</t>
  </si>
  <si>
    <t>283776150</t>
  </si>
  <si>
    <t>Tvarovky z lehčených plastů hydroizolační systém TECHNODREN vzduchové, větrané, vlhkostní a radonové izolace staveb příslušenství TECHNODREN tvarovka průchodka 80 až 200 mm</t>
  </si>
  <si>
    <t>-1195814635</t>
  </si>
  <si>
    <t>1*0,2 "Přepočtené koeficientem množství</t>
  </si>
  <si>
    <t>Trubní vedení</t>
  </si>
  <si>
    <t>74</t>
  </si>
  <si>
    <t>8-1</t>
  </si>
  <si>
    <t>D+M chráničky přes základy a zdi</t>
  </si>
  <si>
    <t>-788419577</t>
  </si>
  <si>
    <t>0,80*4+1,0*5</t>
  </si>
  <si>
    <t>75</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</si>
  <si>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</si>
  <si>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t>
  </si>
  <si>
    <t>1842808157</t>
  </si>
  <si>
    <t>22,34*13,36</t>
  </si>
  <si>
    <t>76</t>
  </si>
  <si>
    <t>952901411</t>
  </si>
  <si>
    <t>Vyčištění budov nebo objektů před předáním do užívání ostatních objektů (např. kanálů, zásobníků, kůlen apod.) vynesení zbytků stavebního rumu, kropení a 2x zametení podlah, oprášení stěn a výplní otvorů jakékoliv výšky podlaží</t>
  </si>
  <si>
    <t>1789356698</t>
  </si>
  <si>
    <t>13,36*18,84</t>
  </si>
  <si>
    <t>77</t>
  </si>
  <si>
    <t>952990001</t>
  </si>
  <si>
    <t>D+M krbová kamna vč.napojení do komína- dodávka investora</t>
  </si>
  <si>
    <t>-258212895</t>
  </si>
  <si>
    <t>78</t>
  </si>
  <si>
    <t>952990002</t>
  </si>
  <si>
    <t>D+M hasících přístrojů 6 kg</t>
  </si>
  <si>
    <t>-2040315516</t>
  </si>
  <si>
    <t>79</t>
  </si>
  <si>
    <t>952900003</t>
  </si>
  <si>
    <t>D+M těsnění protipožární přes stropy a stěny</t>
  </si>
  <si>
    <t>-733603795</t>
  </si>
  <si>
    <t>80</t>
  </si>
  <si>
    <t>941111121</t>
  </si>
  <si>
    <t>Montáž lešení řadového trubkového lehkého pracovního s podlahami s provozním zatížením tř. 3 do 200 kg/m2 šířky tř. W09 přes 0,9 do 1,2 m, výšky do 10 m</t>
  </si>
  <si>
    <t>1316789763</t>
  </si>
  <si>
    <t>(18,84+2*1,20)*3,70</t>
  </si>
  <si>
    <t>(13,36+2*1,20)*3,50</t>
  </si>
  <si>
    <t>13,36*4,00*2</t>
  </si>
  <si>
    <t>(11,26+1,20*4)*2,60</t>
  </si>
  <si>
    <t>81</t>
  </si>
  <si>
    <t>941111221</t>
  </si>
  <si>
    <t>Montáž lešení řadového trubkového lehkého pracovního s podlahami s provozním zatížením tř. 3 do 200 kg/m2 Příplatek za první a každý další den použití lešení k ceně -1121</t>
  </si>
  <si>
    <t>-1724684585</t>
  </si>
  <si>
    <t>383,664*35</t>
  </si>
  <si>
    <t>82</t>
  </si>
  <si>
    <t>941111821</t>
  </si>
  <si>
    <t>Demontáž lešení řadového trubkového lehkého pracovního s podlahami s provozním zatížením tř. 3 do 200 kg/m2 šířky tř. W09 přes 0,9 do 1,2 m, výšky do 10 m</t>
  </si>
  <si>
    <t>-134080897</t>
  </si>
  <si>
    <t>83</t>
  </si>
  <si>
    <t>949101111</t>
  </si>
  <si>
    <t>Lešení pomocné pracovní pro objekty pozemních staveb pro zatížení do 150 kg/m2, o výšce lešeňové podlahy do 1,9 m</t>
  </si>
  <si>
    <t>808091838</t>
  </si>
  <si>
    <t>"podhled"3,55+12,8+9,75+9,30</t>
  </si>
  <si>
    <t>"schodiště"1,74*4</t>
  </si>
  <si>
    <t>"pro dřev.pergoly"(16+10)*2,5</t>
  </si>
  <si>
    <t>84</t>
  </si>
  <si>
    <t>949101112</t>
  </si>
  <si>
    <t>Lešení pomocné pracovní pro objekty pozemních staveb pro zatížení do 150 kg/m2, o výšce lešeňové podlahy přes 1,9 do 3,5 m</t>
  </si>
  <si>
    <t>-2126197290</t>
  </si>
  <si>
    <t>"pro omitky na půdě"10*1,50*2</t>
  </si>
  <si>
    <t>"pro komín"(2,0*4)*1,50</t>
  </si>
  <si>
    <t>85</t>
  </si>
  <si>
    <t>765131851</t>
  </si>
  <si>
    <t>Demontáž vláknocementové krytiny vlnité sklonu do 30 st. do suti</t>
  </si>
  <si>
    <t>2116894888</t>
  </si>
  <si>
    <t>"střecha"19,82*8,75*2</t>
  </si>
  <si>
    <t>86</t>
  </si>
  <si>
    <t>765131871</t>
  </si>
  <si>
    <t>Demontáž vláknocementové krytiny vlnité sklonu do 30 st. hřebene nebo nároží do suti</t>
  </si>
  <si>
    <t>-2143335783</t>
  </si>
  <si>
    <t>87</t>
  </si>
  <si>
    <t>765131891</t>
  </si>
  <si>
    <t>Demontáž vláknocementové krytiny vlnité Příplatek k cenám za sklon přes 30 st. demontáže krytiny</t>
  </si>
  <si>
    <t>-887771631</t>
  </si>
  <si>
    <t>88</t>
  </si>
  <si>
    <t>765131893</t>
  </si>
  <si>
    <t>Demontáž vláknocementové krytiny vlnité Příplatek k cenám za sklon přes 30 st. demontáže hřebene nebo nároží</t>
  </si>
  <si>
    <t>430428404</t>
  </si>
  <si>
    <t>89</t>
  </si>
  <si>
    <t>762342812</t>
  </si>
  <si>
    <t>Demontáž bednění a laťování laťování střech sklonu do 60 st. se všemi nadstřešními konstrukcemi, z latí průřezové plochy do 25 cm2 při osové vzdálenosti přes 0,22 do 0,50 m</t>
  </si>
  <si>
    <t>954535586</t>
  </si>
  <si>
    <t>90</t>
  </si>
  <si>
    <t>962031133</t>
  </si>
  <si>
    <t>Bourání příček z cihel, tvárnic nebo příčkovek z cihel pálených, plných nebo dutých na maltu vápennou nebo vápenocementovou, tl. do 150 mm</t>
  </si>
  <si>
    <t>1911413222</t>
  </si>
  <si>
    <t>(4,485*2+1,60)*3,21</t>
  </si>
  <si>
    <t>91</t>
  </si>
  <si>
    <t>971033641</t>
  </si>
  <si>
    <t>Vybourání otvorů ve zdivu základovém nebo nadzákladovém z cihel, tvárnic, příčkovek z cihel pálených na maltu vápennou nebo vápenocementovou plochy do 4 m2, tl. do 300 mm</t>
  </si>
  <si>
    <t>-638641407</t>
  </si>
  <si>
    <t>"parapety"1,18*0,30*0,96*9</t>
  </si>
  <si>
    <t>"otvory ve zdi"1,20*0,30*2,25*1</t>
  </si>
  <si>
    <t>3,0*0,30*2,25*1</t>
  </si>
  <si>
    <t>3,0*0,25*2,25*1</t>
  </si>
  <si>
    <t>1,50*0,33*2,25*1</t>
  </si>
  <si>
    <t>0,30*0,33*2,25*1</t>
  </si>
  <si>
    <t>92</t>
  </si>
  <si>
    <t>972044451</t>
  </si>
  <si>
    <t>Vybourání otvorů ve stropech nebo klenbách z dutých tvárnic bez odstranění podlahy a násypu, plochy do 1 m2, tl. přes 100 mm</t>
  </si>
  <si>
    <t>-908713545</t>
  </si>
  <si>
    <t>0,20*0,20*0,30*6</t>
  </si>
  <si>
    <t>967031132</t>
  </si>
  <si>
    <t>Přisekání (špicování) plošné nebo rovných ostění zdiva z cihel pálených rovných ostění, bez odstupu, po hrubém vybourání otvorů, na maltu vápennou nebo vápenocementovou</t>
  </si>
  <si>
    <t>-1727071001</t>
  </si>
  <si>
    <t>0,33*2,25*6</t>
  </si>
  <si>
    <t>0,25*2,25*4</t>
  </si>
  <si>
    <t>0,98*0,35*2*10</t>
  </si>
  <si>
    <t>968061112</t>
  </si>
  <si>
    <t>vyvěšení dřev.oken</t>
  </si>
  <si>
    <t>927913947</t>
  </si>
  <si>
    <t>17,98*1</t>
  </si>
  <si>
    <t>95</t>
  </si>
  <si>
    <t>968062245</t>
  </si>
  <si>
    <t>Vybourání dřevěných rámů oken s křídly, dveřních zárubní, vrat, stěn, ostění nebo obkladů rámů oken s křídly jednoduchých, plochy do 2 m2</t>
  </si>
  <si>
    <t>-243719229</t>
  </si>
  <si>
    <t>1,18*1,50*9</t>
  </si>
  <si>
    <t>1,49*1,50*2</t>
  </si>
  <si>
    <t>968062244</t>
  </si>
  <si>
    <t>Vybourání dřevěných rámů oken s křídly, dveřních zárubní, vrat, stěn, ostění nebo obkladů rámů oken s křídly jednoduchých, plochy do 1 m2</t>
  </si>
  <si>
    <t>1038561044</t>
  </si>
  <si>
    <t>97</t>
  </si>
  <si>
    <t>968062376</t>
  </si>
  <si>
    <t>Vybourání dřevěných rámů oken s křídly, dveřních zárubní, vrat, stěn, ostění nebo obkladů rámů oken s křídly zdvojených, plochy do 4 m2</t>
  </si>
  <si>
    <t>-213012456</t>
  </si>
  <si>
    <t>1,66*2,50</t>
  </si>
  <si>
    <t>98</t>
  </si>
  <si>
    <t>968072455</t>
  </si>
  <si>
    <t>Vybourání kovových rámů oken s křídly, dveřních zárubní, vrat, stěn, ostění nebo obkladů dveřních zárubní, plochy do 2 m2</t>
  </si>
  <si>
    <t>526615466</t>
  </si>
  <si>
    <t>0,80*2,02*19</t>
  </si>
  <si>
    <t>968072456</t>
  </si>
  <si>
    <t>Vybourání kovových rámů oken s křídly, dveřních zárubní, vrat, stěn, ostění nebo obkladů dveřních zárubní, plochy přes 2 m2</t>
  </si>
  <si>
    <t>-388746062</t>
  </si>
  <si>
    <t>1,55*2,02</t>
  </si>
  <si>
    <t>776201811</t>
  </si>
  <si>
    <t>Demontáž povlakových podlahovin lepených ručně bez podložky</t>
  </si>
  <si>
    <t>283128224</t>
  </si>
  <si>
    <t>129,87-18-12,8-9,75-9,3</t>
  </si>
  <si>
    <t>101</t>
  </si>
  <si>
    <t>965081213</t>
  </si>
  <si>
    <t>Bourání podlah ostatních bez podkladního lože nebo mazaniny z dlaždic s jakoukoliv výplní spár keramických nebo xylolitových tl. do 10 mm, plochy přes 1 m2</t>
  </si>
  <si>
    <t>-463204179</t>
  </si>
  <si>
    <t>"ker.dlažba 1.NP"2,65+3,67+1,15+1,15+2,6+4,5+1,4+1,4</t>
  </si>
  <si>
    <t>102</t>
  </si>
  <si>
    <t>968072559</t>
  </si>
  <si>
    <t>Vybourání kovových rámů oken s křídly, dveřních zárubní, vrat, stěn, ostění nebo obkladů vrat, mimo posuvných a skládacích, plochy přes 5 m2</t>
  </si>
  <si>
    <t>-1985269111</t>
  </si>
  <si>
    <t>2,37*2,49*2</t>
  </si>
  <si>
    <t>103</t>
  </si>
  <si>
    <t>968071137</t>
  </si>
  <si>
    <t>vyvěšení vrat</t>
  </si>
  <si>
    <t>-458075410</t>
  </si>
  <si>
    <t>104</t>
  </si>
  <si>
    <t>973031813</t>
  </si>
  <si>
    <t>Vysekání výklenků nebo kapes ve zdivu z cihel na maltu vápennou nebo vápenocementovou kapes pro zavázání nových příček, tl. do 150 mm</t>
  </si>
  <si>
    <t>-1545498552</t>
  </si>
  <si>
    <t>3,21*9</t>
  </si>
  <si>
    <t>105</t>
  </si>
  <si>
    <t>973031825</t>
  </si>
  <si>
    <t>Vysekání výklenků nebo kapes ve zdivu z cihel na maltu vápennou nebo vápenocementovou kapes pro zavázání nových zdí, tl. do 450 mm</t>
  </si>
  <si>
    <t>-2102235399</t>
  </si>
  <si>
    <t>3,21*4</t>
  </si>
  <si>
    <t>106</t>
  </si>
  <si>
    <t>965082933</t>
  </si>
  <si>
    <t>Odstranění násypu pod podlahami nebo ochranného násypu na střechách tl. do 200 mm, plochy přes 2 m2</t>
  </si>
  <si>
    <t>-1643608915</t>
  </si>
  <si>
    <t>107</t>
  </si>
  <si>
    <t>965042241</t>
  </si>
  <si>
    <t>Bourání podkladů pod dlažby nebo litých celistvých podlah a mazanin betonových nebo z litého asfaltu tl. přes 100 mm, plochy přes 4 m2</t>
  </si>
  <si>
    <t>632594662</t>
  </si>
  <si>
    <t>107,35*0,12</t>
  </si>
  <si>
    <t>108</t>
  </si>
  <si>
    <t>965046111</t>
  </si>
  <si>
    <t>Broušení stávajících betonových podlah úběr do 3 mm</t>
  </si>
  <si>
    <t>1497847250</t>
  </si>
  <si>
    <t>109</t>
  </si>
  <si>
    <t>965081313</t>
  </si>
  <si>
    <t>Bourání podlah ostatních bez podkladního lože nebo mazaniny z dlaždic s jakoukoliv výplní spár betonových, teracových nebo čedičových tl. do 20 mm, plochy přes 1 m2</t>
  </si>
  <si>
    <t>-481659204</t>
  </si>
  <si>
    <t>110</t>
  </si>
  <si>
    <t>975022241</t>
  </si>
  <si>
    <t>Podchycení nadzákladového zdiva dřevěnou výztuhou v. podchycení do 3 m, při tl. zdiva do 450 mm a délce podchycení do 3 m</t>
  </si>
  <si>
    <t>2085105509</t>
  </si>
  <si>
    <t>2,4+3,0</t>
  </si>
  <si>
    <t>111</t>
  </si>
  <si>
    <t>978059541</t>
  </si>
  <si>
    <t>Odsekání obkladů stěn včetně otlučení podkladní omítky až na zdivo z obkládaček vnitřních, z jakýchkoliv materiálů, plochy přes 1 m2</t>
  </si>
  <si>
    <t>-1885054490</t>
  </si>
  <si>
    <t>112</t>
  </si>
  <si>
    <t>978059641</t>
  </si>
  <si>
    <t>Odsekání obkladů stěn včetně otlučení podkladní omítky až na zdivo z obkládaček vnějších, z jakýchkoliv materiálů, plochy přes 1 m2</t>
  </si>
  <si>
    <t>1558503282</t>
  </si>
  <si>
    <t>113</t>
  </si>
  <si>
    <t>978015391</t>
  </si>
  <si>
    <t>Otlučení vápenných nebo vápenocementových omítek vnějších ploch s vyškrabáním spar a s očištěním zdiva stupně členitosti 1 a 2, v rozsahu přes 80 do 100 %</t>
  </si>
  <si>
    <t>2123924684</t>
  </si>
  <si>
    <t>"sokl objektu"(22,34*2+13,36*2)*0,60</t>
  </si>
  <si>
    <t>114</t>
  </si>
  <si>
    <t>978011191</t>
  </si>
  <si>
    <t>Otlučení vápenných nebo vápenocementových omítek vnitřních ploch stropů, v rozsahu přes 50 do 100 %</t>
  </si>
  <si>
    <t>-450574136</t>
  </si>
  <si>
    <t>242,57-5,35</t>
  </si>
  <si>
    <t>978013191</t>
  </si>
  <si>
    <t>Otlučení vápenných nebo vápenocementových omítek vnitřních ploch stěn s vyškrabáním spar, s očištěním zdiva, v rozsahu přes 50 do 100 %</t>
  </si>
  <si>
    <t>-1029033552</t>
  </si>
  <si>
    <t>116</t>
  </si>
  <si>
    <t>997013501</t>
  </si>
  <si>
    <t>Odvoz suti a vybouraných hmot na skládku nebo meziskládku se složením, na vzdálenost do 1 km</t>
  </si>
  <si>
    <t>-126449455</t>
  </si>
  <si>
    <t>117</t>
  </si>
  <si>
    <t>997013509</t>
  </si>
  <si>
    <t>Odvoz suti a vybouraných hmot na skládku nebo meziskládku se složením, na vzdálenost Příplatek k ceně za každý další i započatý 1 km přes 1 km</t>
  </si>
  <si>
    <t>-1205656358</t>
  </si>
  <si>
    <t>150,668*14</t>
  </si>
  <si>
    <t>118</t>
  </si>
  <si>
    <t>997013112</t>
  </si>
  <si>
    <t>Vnitrostaveništní doprava suti a vybouraných hmot vodorovně do 50 m svisle s použitím mechanizace pro budovy a haly výšky přes 6 do 9 m</t>
  </si>
  <si>
    <t>2020623450</t>
  </si>
  <si>
    <t>119</t>
  </si>
  <si>
    <t>997013801</t>
  </si>
  <si>
    <t>Poplatek za uložení stavebního odpadu na skládce (skládkovné) betonového</t>
  </si>
  <si>
    <t>1134224226</t>
  </si>
  <si>
    <t>120</t>
  </si>
  <si>
    <t>997013803</t>
  </si>
  <si>
    <t>Poplatek za uložení stavebního odpadu na skládce (skládkovné) z keramických materiálů</t>
  </si>
  <si>
    <t>tun</t>
  </si>
  <si>
    <t>-1583081171</t>
  </si>
  <si>
    <t>121</t>
  </si>
  <si>
    <t>997013811</t>
  </si>
  <si>
    <t>Poplatek za uložení stavebního odpadu na skládce (skládkovné) dřevěného</t>
  </si>
  <si>
    <t>-383417768</t>
  </si>
  <si>
    <t>122</t>
  </si>
  <si>
    <t>997013821</t>
  </si>
  <si>
    <t>Poplatek za uložení stavebního odpadu na skládce (skládkovné) s azbestem</t>
  </si>
  <si>
    <t>1299364450</t>
  </si>
  <si>
    <t>123</t>
  </si>
  <si>
    <t>998011002</t>
  </si>
  <si>
    <t>Přesun hmot pro budovy občanské výstavby, bydlení, výrobu a služby s nosnou svislou konstrukcí zděnou z cihel, tvárnic nebo kamene vodorovná dopravní vzdálenost do 100 m pro budovy výšky přes 6 do 12 m</t>
  </si>
  <si>
    <t>-1739683464</t>
  </si>
  <si>
    <t>711</t>
  </si>
  <si>
    <t>Izolace proti vodě, vlhkosti a plynům</t>
  </si>
  <si>
    <t>124</t>
  </si>
  <si>
    <t>711111001</t>
  </si>
  <si>
    <t>Provedení izolace proti zemní vlhkosti natěradly a tmely za studena na ploše vodorovné V nátěrem penetračním</t>
  </si>
  <si>
    <t>1206060781</t>
  </si>
  <si>
    <t>"přístavba"10,94*3,60</t>
  </si>
  <si>
    <t>"místnosti s novou podlahou- 1,03"4,50*3,40+0,90*0,40</t>
  </si>
  <si>
    <t>"1,12"28,45*1</t>
  </si>
  <si>
    <t>"1,18+1,19"19,70+3,60</t>
  </si>
  <si>
    <t>"1,21"39,90*1</t>
  </si>
  <si>
    <t>"pod dozdívkami"3,40*0,20</t>
  </si>
  <si>
    <t>3,40*0,50</t>
  </si>
  <si>
    <t>2,80*0,20</t>
  </si>
  <si>
    <t>(1,20*2+3,70)*0,20</t>
  </si>
  <si>
    <t>(1,90+2,20)*0,20</t>
  </si>
  <si>
    <t>1,0*0,50*5</t>
  </si>
  <si>
    <t>3,0*0,50*2</t>
  </si>
  <si>
    <t>2,50*0,50*2</t>
  </si>
  <si>
    <t>125</t>
  </si>
  <si>
    <t>111631510</t>
  </si>
  <si>
    <t>Výrobky asfaltové izolační a zálivkové hmoty asfalty oxidované stavebně-izolační k penetraci suchých a očištěných podkladů pod asfaltové izolační krytiny a izolace ALP/9 bal 9 kg</t>
  </si>
  <si>
    <t>-775364341</t>
  </si>
  <si>
    <t>160000*0,0003 "Přepočtené koeficientem množství</t>
  </si>
  <si>
    <t>126</t>
  </si>
  <si>
    <t>711141559</t>
  </si>
  <si>
    <t>Provedení izolace proti zemní vlhkosti pásy přitavením NAIP na ploše vodorovné V</t>
  </si>
  <si>
    <t>-1988143020</t>
  </si>
  <si>
    <t>160*2</t>
  </si>
  <si>
    <t>127</t>
  </si>
  <si>
    <t>628361100</t>
  </si>
  <si>
    <t>Pásy asfaltované těžké vložka profilovaná kovová folie s Al folií nosnou vložkou FOALBIT Al S 40 role/7,5m2</t>
  </si>
  <si>
    <t>1834298727</t>
  </si>
  <si>
    <t>160*1</t>
  </si>
  <si>
    <t>160*1,15 "Přepočtené koeficientem množství</t>
  </si>
  <si>
    <t>628321340</t>
  </si>
  <si>
    <t>Pásy asfaltované těžké vložka skleněná rohož BITAGIT 40 MINERAL (V 60 S 40)</t>
  </si>
  <si>
    <t>322575857</t>
  </si>
  <si>
    <t>129</t>
  </si>
  <si>
    <t>711990001</t>
  </si>
  <si>
    <t>D+M hydroizolační stěrky- vodorovná</t>
  </si>
  <si>
    <t>726657922</t>
  </si>
  <si>
    <t>"mokré provozy"2,65+3,67+1,15+1,15+2,6+4,5+1,4+1,4+6,7+3,9+3,6</t>
  </si>
  <si>
    <t>130</t>
  </si>
  <si>
    <t>711990002</t>
  </si>
  <si>
    <t>Dtto,svislá- pod obklady</t>
  </si>
  <si>
    <t>233213633</t>
  </si>
  <si>
    <t>131</t>
  </si>
  <si>
    <t>711990003</t>
  </si>
  <si>
    <t>-1091616337</t>
  </si>
  <si>
    <t>132</t>
  </si>
  <si>
    <t>998711102</t>
  </si>
  <si>
    <t>Přesun hmot pro izolace proti vodě, vlhkosti a plynům stanovený z hmotnosti přesunovaného materiálu vodorovná dopravní vzdálenost do 50 m v objektech výšky přes 6 do 12 m</t>
  </si>
  <si>
    <t>1594035575</t>
  </si>
  <si>
    <t>712</t>
  </si>
  <si>
    <t>Povlakové krytiny</t>
  </si>
  <si>
    <t>133</t>
  </si>
  <si>
    <t>712441659</t>
  </si>
  <si>
    <t>Provedení povlakové krytiny střech šikmých přes 10 st. do 30 st. pásy přitavením NAIP bodově</t>
  </si>
  <si>
    <t>1409377003</t>
  </si>
  <si>
    <t>134</t>
  </si>
  <si>
    <t>628311160</t>
  </si>
  <si>
    <t>Pásy těžké asfaltované vložka strojní lepenka IPA400/H-PE S40 role/10m2</t>
  </si>
  <si>
    <t>-388666300</t>
  </si>
  <si>
    <t>365,01*1</t>
  </si>
  <si>
    <t>365,01*1,15 "Přepočtené koeficientem množství</t>
  </si>
  <si>
    <t>135</t>
  </si>
  <si>
    <t>998712102</t>
  </si>
  <si>
    <t>Přesun hmot pro povlakové krytiny stanovený z hmotnosti přesunovaného materiálu vodorovná dopravní vzdálenost do 50 m v objektech výšky přes 6 do 12 m</t>
  </si>
  <si>
    <t>-1057874431</t>
  </si>
  <si>
    <t>713</t>
  </si>
  <si>
    <t>Izolace tepelné</t>
  </si>
  <si>
    <t>136</t>
  </si>
  <si>
    <t>713111127</t>
  </si>
  <si>
    <t>Montáž tepelné izolace stropů rohožemi, pásy, dílci, deskami, bloky (izolační materiál ve specifikaci) rovných spodem lepením celoplošně</t>
  </si>
  <si>
    <t>114483945</t>
  </si>
  <si>
    <t>137</t>
  </si>
  <si>
    <t>283764220</t>
  </si>
  <si>
    <t>Desky z lehčených plastů desky z extrudovaného polystyrenu desky z extrudovaného polystyrenu BACHL BACHL XPS 300 SF hladký povrch, ozub po celém obvodu 1265 x 615 mm (krycí plocha 0,75 m2) 100 mm</t>
  </si>
  <si>
    <t>-693848422</t>
  </si>
  <si>
    <t>42,84*1,02 "Přepočtené koeficientem množství</t>
  </si>
  <si>
    <t>138</t>
  </si>
  <si>
    <t>713121111</t>
  </si>
  <si>
    <t>Montáž tepelné izolace podlah rohožemi, pásy, deskami, dílci, bloky (izolační materiál ve specifikaci) kladenými volně jednovrstvá</t>
  </si>
  <si>
    <t>1549195288</t>
  </si>
  <si>
    <t>"1.NP"107,35*1</t>
  </si>
  <si>
    <t>139</t>
  </si>
  <si>
    <t>283723090</t>
  </si>
  <si>
    <t>Desky z lehčených plastů desky z pěnového polystyrénu - samozhášivého typ EPS 100S stabil, objemová hmotnost 20 - 25 kg/m3 tepelně izolační desky pro izolace ploché střechy nebo podlahy rozměr 1000 x 500 mm, lambda 0,037 [W / m K] 100 mm</t>
  </si>
  <si>
    <t>-1684808781</t>
  </si>
  <si>
    <t>107,35*1</t>
  </si>
  <si>
    <t>107,35*1,02 "Přepočtené koeficientem množství</t>
  </si>
  <si>
    <t>140</t>
  </si>
  <si>
    <t>713121121</t>
  </si>
  <si>
    <t>Montáž tepelné izolace podlah rohožemi, pásy, deskami, dílci, bloky (izolační materiál ve specifikaci) kladenými volně dvouvrstvá</t>
  </si>
  <si>
    <t>-1839489409</t>
  </si>
  <si>
    <t>"2.NP- půda"17,96*12,38-4,025*1,74</t>
  </si>
  <si>
    <t>141</t>
  </si>
  <si>
    <t>631508210</t>
  </si>
  <si>
    <t>Vlákna skleněná izolační ISOVER - strop pod nevytápěným prostorem tepelně izolační pás ISOVER DOMO izolace trámových stropů, podhledů a nepochůz.půd, DOMO 8,    80mm,   9000x1200</t>
  </si>
  <si>
    <t>827298399</t>
  </si>
  <si>
    <t>215,341*2</t>
  </si>
  <si>
    <t>430,682*1,02 "Přepočtené koeficientem množství</t>
  </si>
  <si>
    <t>142</t>
  </si>
  <si>
    <t>713121211</t>
  </si>
  <si>
    <t>Montáž tepelné izolace podlah okrajovými pásky kladenými volně</t>
  </si>
  <si>
    <t>-587664391</t>
  </si>
  <si>
    <t>143</t>
  </si>
  <si>
    <t>631402730</t>
  </si>
  <si>
    <t>Vlákno minerální a výrobky z něj (desky, skruže, pásy, rohože, vložkové pytle apod.) výrobky ROCKWOOL z minerální vlny ROCKWOOL - izolace plovoucích podlah izolační okrajové pásky STEPROCK, k zamezení zvukových a tepelných mostů mezi plovoucí mazaninou, d</t>
  </si>
  <si>
    <t>218059511</t>
  </si>
  <si>
    <t>110*1,02</t>
  </si>
  <si>
    <t>144</t>
  </si>
  <si>
    <t>713151164</t>
  </si>
  <si>
    <t>Montáž tepelné izolace střech šikmých rohožemi, pásy, deskami (izolační materiál ve specifikaci) přišroubovanými šrouby nad krokve, sklonu střechy přes 30 st. do 45 st. tloušťky izolace přes 120 do 140 mm</t>
  </si>
  <si>
    <t>78295591</t>
  </si>
  <si>
    <t>"izolace nadstřešní"19,82*8,75*2</t>
  </si>
  <si>
    <t>"přístavek"13,96*3,60</t>
  </si>
  <si>
    <t>"druhá vrstva"397,106*1</t>
  </si>
  <si>
    <t>145</t>
  </si>
  <si>
    <t>631667670</t>
  </si>
  <si>
    <t>Vlákna skleněná izolační pás ROTAFLEX SUPER krokvové pásy KP 01, šíře 1200 mm, la = 0,037 W/mK tl.140 mm</t>
  </si>
  <si>
    <t>-403912091</t>
  </si>
  <si>
    <t>794,21*1</t>
  </si>
  <si>
    <t>794,21*1,02 "Přepočtené koeficientem množství</t>
  </si>
  <si>
    <t>146</t>
  </si>
  <si>
    <t>713191133</t>
  </si>
  <si>
    <t>Montáž tepelné izolace stavebních konstrukcí - doplňky a konstrukční součásti podlah, stropů vrchem nebo střech překrytím fólií položenou volně s přelepením spojů</t>
  </si>
  <si>
    <t>-1235952035</t>
  </si>
  <si>
    <t>"2.NP"215,341*1</t>
  </si>
  <si>
    <t>147</t>
  </si>
  <si>
    <t>283292350</t>
  </si>
  <si>
    <t>Fólie z plastů ostatních a speciálně upravené podstřešní a parotěsné folie parotěsné zábrany - fólie /parobrzda/ Bachl PE B2  (modrá) 0,25 mm bal. 4 x 25 m</t>
  </si>
  <si>
    <t>803188976</t>
  </si>
  <si>
    <t>323*1</t>
  </si>
  <si>
    <t>323*1,1 "Přepočtené koeficientem množství</t>
  </si>
  <si>
    <t>148</t>
  </si>
  <si>
    <t>998713102</t>
  </si>
  <si>
    <t>Přesun hmot pro izolace tepelné stanovený z hmotnosti přesunovaného materiálu vodorovná dopravní vzdálenost do 50 m v objektech výšky přes 6 m do 12 m</t>
  </si>
  <si>
    <t>-313954533</t>
  </si>
  <si>
    <t>725</t>
  </si>
  <si>
    <t>Zdravotechnika - doplnky  na WC( mimo invalidy)</t>
  </si>
  <si>
    <t>149</t>
  </si>
  <si>
    <t>725291511</t>
  </si>
  <si>
    <t>Doplňky zařízení koupelen a záchodů plastové dávkovač tekutého mýdla na 350 ml</t>
  </si>
  <si>
    <t>-505345201</t>
  </si>
  <si>
    <t>150</t>
  </si>
  <si>
    <t>725291521</t>
  </si>
  <si>
    <t>Doplňky zařízení koupelen a záchodů plastové zásobník toaletních papírů</t>
  </si>
  <si>
    <t>-1789549355</t>
  </si>
  <si>
    <t>151</t>
  </si>
  <si>
    <t>725990001</t>
  </si>
  <si>
    <t>D+M zrcadlo nástěnné- lepené do obkladů</t>
  </si>
  <si>
    <t>1428854532</t>
  </si>
  <si>
    <t>152</t>
  </si>
  <si>
    <t>998725202</t>
  </si>
  <si>
    <t>Přesun hmot pro zařizovací předměty stanovený procentní sazbou z ceny vodorovná dopravní vzdálenost do 50 m v objektech výšky přes 6 do 12 m</t>
  </si>
  <si>
    <t>-391133624</t>
  </si>
  <si>
    <t>762</t>
  </si>
  <si>
    <t>Konstrukce tesařské</t>
  </si>
  <si>
    <t>153</t>
  </si>
  <si>
    <t>762085113</t>
  </si>
  <si>
    <t>Práce společné pro tesařské konstrukce montáž ocelových spojovacích prostředků (materiál ve specifikaci) svorníků, šroubů délky přes 300 do 450 mm</t>
  </si>
  <si>
    <t>700657477</t>
  </si>
  <si>
    <t>154</t>
  </si>
  <si>
    <t>553990001</t>
  </si>
  <si>
    <t>Dod.závitové tyče DN 16 mm</t>
  </si>
  <si>
    <t>-2081469585</t>
  </si>
  <si>
    <t>9+17</t>
  </si>
  <si>
    <t>155</t>
  </si>
  <si>
    <t>762332532</t>
  </si>
  <si>
    <t>Montáž vázaných konstrukcí krovů střech pultových, sedlových, valbových, stanových čtvercového nebo obdélníkového půdorysu, z řeziva hoblovaného průřezové plochy přes 120 do 224 cm2</t>
  </si>
  <si>
    <t>526405604</t>
  </si>
  <si>
    <t>"krokev K1"4,20*17</t>
  </si>
  <si>
    <t>"pozednice P1"7,0*4</t>
  </si>
  <si>
    <t>"sloupek 120*120 mm"2,50*1</t>
  </si>
  <si>
    <t>"BSH 80*200"(1,04*22+7,45*4+4,885*4)</t>
  </si>
  <si>
    <t>156</t>
  </si>
  <si>
    <t>605121210</t>
  </si>
  <si>
    <t>Řezivo jehličnaté hraněné, neopracované (hranolky, hranoly) jehličnaté - hranoly délka 4 - 5 m hranoly jakost I-II</t>
  </si>
  <si>
    <t>1587591271</t>
  </si>
  <si>
    <t>"krokeb K1"71,40*0,10*0,169*1,1</t>
  </si>
  <si>
    <t>"pozednice P1"28*0,12*0,18*1,1</t>
  </si>
  <si>
    <t>604990001</t>
  </si>
  <si>
    <t>Hranol BSH  80*200 mm</t>
  </si>
  <si>
    <t>-55201674</t>
  </si>
  <si>
    <t>72,22*0,08*0,20*1,1</t>
  </si>
  <si>
    <t>158</t>
  </si>
  <si>
    <t>762342214</t>
  </si>
  <si>
    <t>Bednění a laťování montáž laťování střech jednoduchých sklonu do 60 st. při osové vzdálenosti latí přes 150 do 360 mm</t>
  </si>
  <si>
    <t>-193687705</t>
  </si>
  <si>
    <t>13,96*4,20</t>
  </si>
  <si>
    <t>347*1</t>
  </si>
  <si>
    <t>159</t>
  </si>
  <si>
    <t>605141140</t>
  </si>
  <si>
    <t>Řezivo jehličnaté drobné, neopracované (lišty a latě), (ČSN 49 1503, ČSN 49 2100) jehličnaté - latě střešní latě jakost I - II délka 3 - 5 m latě  impregnované</t>
  </si>
  <si>
    <t>481092072</t>
  </si>
  <si>
    <t>58,63*3,5*0,04*0,06*1,1</t>
  </si>
  <si>
    <t>4,20*17*0,06*0,04*1,1</t>
  </si>
  <si>
    <t>347*3,5*0,04*0,06*1,1</t>
  </si>
  <si>
    <t>8,70*24*2*0,04*0,06*1,1</t>
  </si>
  <si>
    <t>160</t>
  </si>
  <si>
    <t>762342441</t>
  </si>
  <si>
    <t>Bednění a laťování montáž lišt trojúhelníkových nebo kontralatí</t>
  </si>
  <si>
    <t>-1675587111</t>
  </si>
  <si>
    <t>4,20*17</t>
  </si>
  <si>
    <t>161</t>
  </si>
  <si>
    <t>762395000</t>
  </si>
  <si>
    <t>Spojovací prostředky krovů, bednění a laťování, nadstřešních konstrukcí svory, prkna, hřebíky, pásová ocel, vruty</t>
  </si>
  <si>
    <t>-1201008046</t>
  </si>
  <si>
    <t>162</t>
  </si>
  <si>
    <t>762524104</t>
  </si>
  <si>
    <t>Položení podlah hoblovaných na pero a drážku z prken</t>
  </si>
  <si>
    <t>1269891046</t>
  </si>
  <si>
    <t>163</t>
  </si>
  <si>
    <t>762526110</t>
  </si>
  <si>
    <t>Položení podlah položení polštářů pod podlahy osové vzdálenosti do 650 mm</t>
  </si>
  <si>
    <t>-1660807628</t>
  </si>
  <si>
    <t>164</t>
  </si>
  <si>
    <t>605121110</t>
  </si>
  <si>
    <t>Řezivo jehličnaté hraněné, neopracované (hranolky, hranoly) jehličnaté - hranoly 80x80 - 140x140 mm, délka 3 - 5 m hranoly středové jakost I-II</t>
  </si>
  <si>
    <t>1144360315</t>
  </si>
  <si>
    <t>19*17,96*0,08*0,08*1,08</t>
  </si>
  <si>
    <t>27*12,38*0,08*0,08*1,08</t>
  </si>
  <si>
    <t>165</t>
  </si>
  <si>
    <t>611899950</t>
  </si>
  <si>
    <t>Podlahoviny dřevěné palubky podlahové - bez povrchové úpravy - délka 2,4 - 5 m dřevina smrk tl. x š (mm)      jakost 24 x 146               A/B</t>
  </si>
  <si>
    <t>618484176</t>
  </si>
  <si>
    <t>216*1,1 "Přepočtené koeficientem množství</t>
  </si>
  <si>
    <t>166</t>
  </si>
  <si>
    <t>762595001</t>
  </si>
  <si>
    <t>Spojovací prostředky podlah a podkladových konstrukcí hřebíky, vruty</t>
  </si>
  <si>
    <t>-1729789350</t>
  </si>
  <si>
    <t>167</t>
  </si>
  <si>
    <t>998762102</t>
  </si>
  <si>
    <t>Přesun hmot pro konstrukce tesařské stanovený z hmotnosti přesunovaného materiálu vodorovná dopravní vzdálenost do 50 m v objektech výšky přes 6 do 12 m</t>
  </si>
  <si>
    <t>1877041686</t>
  </si>
  <si>
    <t>763</t>
  </si>
  <si>
    <t>Konstrukce suché výstavby</t>
  </si>
  <si>
    <t>168</t>
  </si>
  <si>
    <t>763111318</t>
  </si>
  <si>
    <t>Příčka ze sádrokartonových desek s nosnou konstrukcí z jednoduchých ocelových profilů UW, CW jednoduše opláštěná deskou standardní A tl. 12,5 mm, příčka tl. 125 mm, profil 100 TI tl. 100 mm, EI 30, Rw 48 dB</t>
  </si>
  <si>
    <t>-1140323845</t>
  </si>
  <si>
    <t>"2.NP u schodiště"1,99*4,0</t>
  </si>
  <si>
    <t>1,99*0,80</t>
  </si>
  <si>
    <t>5,0*(4,0+0,80)*0,5*2</t>
  </si>
  <si>
    <t>169</t>
  </si>
  <si>
    <t>763131412</t>
  </si>
  <si>
    <t>Podhled ze sádrokartonových desek dvouvrstvá zavěšená spodní konstrukce z ocelových profilů CD, UD jednoduše opláštěná deskou standardní A, tl. 12,5 mm, TI tl. 100 mm</t>
  </si>
  <si>
    <t>-237049925</t>
  </si>
  <si>
    <t>"strop nad schodištěm"6,0*1,99</t>
  </si>
  <si>
    <t>".m.č.1,01"(2,320*1,66)</t>
  </si>
  <si>
    <t>170</t>
  </si>
  <si>
    <t>763131751</t>
  </si>
  <si>
    <t>Podhled ze sádrokartonových desek ostatní práce a konstrukce na podhledech ze sádrokartonových desek montáž parotěsné zábrany</t>
  </si>
  <si>
    <t>-218709581</t>
  </si>
  <si>
    <t>171</t>
  </si>
  <si>
    <t>283292760</t>
  </si>
  <si>
    <t>Fólie z plastů ostatních a speciálně upravené podstřešní a parotěsné folie JUTAFOL N Speciál nehořlavé parotěsná folie (parozábrana) rozměr role: 1,5 x 50 m 140 g/m2</t>
  </si>
  <si>
    <t>-885521910</t>
  </si>
  <si>
    <t>16*1</t>
  </si>
  <si>
    <t>16*1,1 "Přepočtené koeficientem množství</t>
  </si>
  <si>
    <t>172</t>
  </si>
  <si>
    <t>998763101</t>
  </si>
  <si>
    <t>Přesun hmot pro dřevostavby stanovený z hmotnosti přesunovaného materiálu vodorovná dopravní vzdálenost do 50 m v objektech výšky přes 6 do 12 m</t>
  </si>
  <si>
    <t>1558438534</t>
  </si>
  <si>
    <t>173</t>
  </si>
  <si>
    <t>764002881</t>
  </si>
  <si>
    <t>Demontáž klempířských konstrukcí lemování střešních prostupů do suti</t>
  </si>
  <si>
    <t>2055515680</t>
  </si>
  <si>
    <t>174</t>
  </si>
  <si>
    <t>764004801</t>
  </si>
  <si>
    <t>Demontáž klempířských konstrukcí žlabu podokapního do suti</t>
  </si>
  <si>
    <t>623887791</t>
  </si>
  <si>
    <t>175</t>
  </si>
  <si>
    <t>764004861</t>
  </si>
  <si>
    <t>Demontáž klempířských konstrukcí svodu do suti</t>
  </si>
  <si>
    <t>-1004250039</t>
  </si>
  <si>
    <t>176</t>
  </si>
  <si>
    <t>764002851</t>
  </si>
  <si>
    <t>Demontáž klempířských konstrukcí oplechování parapetů do suti</t>
  </si>
  <si>
    <t>-2128281854</t>
  </si>
  <si>
    <t>1,18*10</t>
  </si>
  <si>
    <t>0,65*6</t>
  </si>
  <si>
    <t>1,75*1</t>
  </si>
  <si>
    <t>177</t>
  </si>
  <si>
    <t>764002871</t>
  </si>
  <si>
    <t>Demontáž klempířských konstrukcí lemování zdí do suti</t>
  </si>
  <si>
    <t>-1901230292</t>
  </si>
  <si>
    <t>4*1</t>
  </si>
  <si>
    <t>178</t>
  </si>
  <si>
    <t>764002821</t>
  </si>
  <si>
    <t>Demontáž klempířských konstrukcí střešního výlezu do suti</t>
  </si>
  <si>
    <t>-831307066</t>
  </si>
  <si>
    <t>179</t>
  </si>
  <si>
    <t>764111653</t>
  </si>
  <si>
    <t>Krytina ze svitků nebo z taškových tabulí z pozinkovaného plechu s povrchovou úpravou s úpravou u okapů, prostupů a výčnělků střechy rovné z taškových tabulí, sklon střechy přes 30 do 60 st.</t>
  </si>
  <si>
    <t>589592999</t>
  </si>
  <si>
    <t>Součet;</t>
  </si>
  <si>
    <t>180</t>
  </si>
  <si>
    <t>764203155</t>
  </si>
  <si>
    <t>Montáž oplechování střešních prvků sněhového zachytávače průbežného jednotrubkového</t>
  </si>
  <si>
    <t>1648501120</t>
  </si>
  <si>
    <t>181</t>
  </si>
  <si>
    <t>553446490</t>
  </si>
  <si>
    <t>tyč do sněhového zachytávače prům. 25 pozink</t>
  </si>
  <si>
    <t>712489602</t>
  </si>
  <si>
    <t>182</t>
  </si>
  <si>
    <t>764211624</t>
  </si>
  <si>
    <t>Oplechování střešních prvků z pozinkovaného plechu s povrchovou úpravou hřebene větraného s použitím hřebenového plechu s větracím pásem rš 330 mm</t>
  </si>
  <si>
    <t>1293431654</t>
  </si>
  <si>
    <t>183</t>
  </si>
  <si>
    <t>764212637</t>
  </si>
  <si>
    <t>Oplechování střešních prvků z pozinkovaného plechu s povrchovou úpravou štítu závětrnou lištou rš 670 mm</t>
  </si>
  <si>
    <t>1857325097</t>
  </si>
  <si>
    <t>184</t>
  </si>
  <si>
    <t>764212663</t>
  </si>
  <si>
    <t>Oplechování střešních prvků z pozinkovaného plechu s povrchovou úpravou okapu okapovým plechem střechy rovné rš 250 mm</t>
  </si>
  <si>
    <t>-975752197</t>
  </si>
  <si>
    <t>185</t>
  </si>
  <si>
    <t>764216643</t>
  </si>
  <si>
    <t>Oplechování parapetů z pozinkovaného plechu s povrchovou úpravou rovných celoplošně lepené, bez rohů rš 250 mm</t>
  </si>
  <si>
    <t>-2047623316</t>
  </si>
  <si>
    <t>1,25*9+0,63*6+2,55</t>
  </si>
  <si>
    <t>1,55*2</t>
  </si>
  <si>
    <t>186</t>
  </si>
  <si>
    <t>553446600</t>
  </si>
  <si>
    <t>Části stavební klempířské prvky klempířské zábrana sněhová trubková držák jednoduchý AL</t>
  </si>
  <si>
    <t>-978753531</t>
  </si>
  <si>
    <t>187</t>
  </si>
  <si>
    <t>764311604</t>
  </si>
  <si>
    <t>Lemování zdí z pozinkovaného plechu s povrchovou úpravou boční nebo horní rovné, střech s krytinou prejzovou nebo vlnitou rš 330 mm</t>
  </si>
  <si>
    <t>487720269</t>
  </si>
  <si>
    <t>"KL08"14</t>
  </si>
  <si>
    <t>188</t>
  </si>
  <si>
    <t>764311607</t>
  </si>
  <si>
    <t>Lemování zdí z pozinkovaného plechu s povrchovou úpravou boční nebo horní rovné, střech s krytinou prejzovou nebo vlnitou rš 670 mm</t>
  </si>
  <si>
    <t>-1260195053</t>
  </si>
  <si>
    <t>189</t>
  </si>
  <si>
    <t>764316603</t>
  </si>
  <si>
    <t>Lemování ventilačních nástavců z pozinkovaného plechu s povrchovou úpravou výšky do 1000 mm, se stříškou střech s krytinou prejzovou nebo vlnitou, průměru přes 100 do 150 mm</t>
  </si>
  <si>
    <t>346858929</t>
  </si>
  <si>
    <t>190</t>
  </si>
  <si>
    <t>764316605</t>
  </si>
  <si>
    <t>Lemování ventilačních nástavců z pozinkovaného plechu s povrchovou úpravou výšky do 1000 mm, se stříškou střech s krytinou prejzovou nebo vlnitou, průměru přes 200 do 300 mm</t>
  </si>
  <si>
    <t>496572042</t>
  </si>
  <si>
    <t>191</t>
  </si>
  <si>
    <t>764511602</t>
  </si>
  <si>
    <t>Žlab podokapní z pozinkovaného plechu s povrchovou úpravou včetně háků a čel půlkruhový rš 330 mm</t>
  </si>
  <si>
    <t>-547885378</t>
  </si>
  <si>
    <t>192</t>
  </si>
  <si>
    <t>764511642</t>
  </si>
  <si>
    <t>Žlab podokapní z pozinkovaného plechu s povrchovou úpravou včetně háků a čel kotlík oválný (trychtýřový), rš žlabu/průměr svodu 330/100 mm</t>
  </si>
  <si>
    <t>843926444</t>
  </si>
  <si>
    <t>193</t>
  </si>
  <si>
    <t>764518622</t>
  </si>
  <si>
    <t>Svod z pozinkovaného plechu s upraveným povrchem včetně objímek, kolen a odskoků kruhový, průměru 100 mm</t>
  </si>
  <si>
    <t>-1498231545</t>
  </si>
  <si>
    <t>194</t>
  </si>
  <si>
    <t>764990001</t>
  </si>
  <si>
    <t>D+M vnější čistící rohože</t>
  </si>
  <si>
    <t>-1504382646</t>
  </si>
  <si>
    <t>"sokl objektu"(22,34*2+13,36*2)*0,40</t>
  </si>
  <si>
    <t>195</t>
  </si>
  <si>
    <t>764990002</t>
  </si>
  <si>
    <t>D+M výlez na střechu 600*700 mm  u komínu</t>
  </si>
  <si>
    <t>720489974</t>
  </si>
  <si>
    <t>196</t>
  </si>
  <si>
    <t>998764102</t>
  </si>
  <si>
    <t>Přesun hmot pro konstrukce klempířské stanovený z hmotnosti přesunovaného materiálu vodorovná dopravní vzdálenost do 50 m v objektech výšky přes 6 do 12 m</t>
  </si>
  <si>
    <t>1374856650</t>
  </si>
  <si>
    <t>765</t>
  </si>
  <si>
    <t>Krytina skládaná</t>
  </si>
  <si>
    <t>197</t>
  </si>
  <si>
    <t>765123121</t>
  </si>
  <si>
    <t>Krytina betonová drážková sklonu střechy do 30 st. na sucho okapová hrana s větrací mřížkou</t>
  </si>
  <si>
    <t>-944796041</t>
  </si>
  <si>
    <t>19,82*2+13,96</t>
  </si>
  <si>
    <t>198</t>
  </si>
  <si>
    <t>765191021</t>
  </si>
  <si>
    <t>Montáž pojistné hydroizolační fólie kladené ve sklonu přes 20 st. s lepenými přesahy na krokve</t>
  </si>
  <si>
    <t>892713921</t>
  </si>
  <si>
    <t>199</t>
  </si>
  <si>
    <t>283292950</t>
  </si>
  <si>
    <t>Fólie z plastů ostatních a speciálně upravené podstřešní a parotěsné folie JUTADACH 150 AP netkaná hydroizol.podstřešní membrána, se spojovací páskou, rozměr role: 1,5 x 50 m 150 g/m2</t>
  </si>
  <si>
    <t>-1152416857</t>
  </si>
  <si>
    <t>406*1</t>
  </si>
  <si>
    <t>406*1,1 "Přepočtené koeficientem množství</t>
  </si>
  <si>
    <t>200</t>
  </si>
  <si>
    <t>998765102</t>
  </si>
  <si>
    <t>Přesun hmot pro krytiny skládané stanovený z hmotnosti přesunovaného materiálu vodorovná dopravní vzdálenost do 50 m na objektech výšky přes 6 do 12 m</t>
  </si>
  <si>
    <t>-757220916</t>
  </si>
  <si>
    <t>766</t>
  </si>
  <si>
    <t>Konstrukce truhlářské</t>
  </si>
  <si>
    <t>201</t>
  </si>
  <si>
    <t>766421212</t>
  </si>
  <si>
    <t>Montáž obložení podhledů jednoduchých palubkami na pero a drážku z měkkého dřeva, šířky přes 60 do 80 mm</t>
  </si>
  <si>
    <t>534509000</t>
  </si>
  <si>
    <t>"podhled střešní římsy"19,82*2*(0,50+0,30)</t>
  </si>
  <si>
    <t>(8,75*4)*0,35</t>
  </si>
  <si>
    <t>11,30*(0,10+0,4)</t>
  </si>
  <si>
    <t>4,20*0,25*2</t>
  </si>
  <si>
    <t>202</t>
  </si>
  <si>
    <t>611911550</t>
  </si>
  <si>
    <t>Obložení dřevěné palubky obkladové - bez povrchové úpravy, provedení na pero a drážku - cena za m2 vč. pera, délka 2,4 - 5 m, balené ve fólii dřevina smrk profil klasický tl. x š (mm)      jakost 19 x 116                A/B</t>
  </si>
  <si>
    <t>1293401890</t>
  </si>
  <si>
    <t>51,71*1,1</t>
  </si>
  <si>
    <t>203</t>
  </si>
  <si>
    <t>766990001</t>
  </si>
  <si>
    <t>D+M dřev.oken a dveří z EURO profilů s izol.dvojsklem+ folie</t>
  </si>
  <si>
    <t>1448948920</t>
  </si>
  <si>
    <t>"T01"1,18*2,49*9</t>
  </si>
  <si>
    <t>"T02"0,58*0,59*6</t>
  </si>
  <si>
    <t>"T03"1,66*2,49*2</t>
  </si>
  <si>
    <t>"T04"2,37*2,49*1</t>
  </si>
  <si>
    <t>"T05"2,36*2,49*1</t>
  </si>
  <si>
    <t>"T08"1,55*2,02</t>
  </si>
  <si>
    <t>"T20"1,50*1,47*2</t>
  </si>
  <si>
    <t>204</t>
  </si>
  <si>
    <t>766990002</t>
  </si>
  <si>
    <t>D+M venkovní dveře smrkové palubky zateplené- bílá lazura odk.T06+T07 vč.dřev.zárubně</t>
  </si>
  <si>
    <t>-1454825221</t>
  </si>
  <si>
    <t>0,90*2,02*1</t>
  </si>
  <si>
    <t>205</t>
  </si>
  <si>
    <t>766660171</t>
  </si>
  <si>
    <t>Montáž dveřních křídel dřevěných nebo plastových otevíravých do obložkové zárubně povrchově upravených jednokřídlových, šířky do 800 mm</t>
  </si>
  <si>
    <t>1103421013</t>
  </si>
  <si>
    <t>206</t>
  </si>
  <si>
    <t>611617210</t>
  </si>
  <si>
    <t>Dveře dřevěné vnitřní dýhované a fóliované dveře vnitřní hladké dýhované standardní provedení plné typ Elegant, model 10 jednokřídlové 80 x 197 cm  Dub</t>
  </si>
  <si>
    <t>-2119663237</t>
  </si>
  <si>
    <t>207</t>
  </si>
  <si>
    <t>611617170</t>
  </si>
  <si>
    <t>Dveře dřevěné vnitřní dýhované a fóliované dveře vnitřní hladké dýhované standardní provedení plné typ Elegant, model 10 jednokřídlové 70 x 197 cm  Dub</t>
  </si>
  <si>
    <t>1589016189</t>
  </si>
  <si>
    <t>2+2</t>
  </si>
  <si>
    <t>208</t>
  </si>
  <si>
    <t>766695233</t>
  </si>
  <si>
    <t>Montáž ostatních truhlářských konstrukcí prahů dveří dvoukřídlových, šířky přes 100 mm</t>
  </si>
  <si>
    <t>1577880321</t>
  </si>
  <si>
    <t>209</t>
  </si>
  <si>
    <t>611617130</t>
  </si>
  <si>
    <t>Dveře dřevěné vnitřní dýhované a fóliované dveře vnitřní hladké dýhované standardní provedení plné typ Elegant, model 10 jednokřídlové 60 x 197 cm  Dub</t>
  </si>
  <si>
    <t>-2107704987</t>
  </si>
  <si>
    <t>210</t>
  </si>
  <si>
    <t>611624070</t>
  </si>
  <si>
    <t>Dveře dřevěné vnitřní dýhované a fóliované dveře vnitřní hladké dýhované standardní provedení zasklené - celosklo typ Elegant, model 40 jednokřídlové 80 x 197 cm  Dub</t>
  </si>
  <si>
    <t>1440703815</t>
  </si>
  <si>
    <t>2+3+1+1</t>
  </si>
  <si>
    <t>211</t>
  </si>
  <si>
    <t>766660181</t>
  </si>
  <si>
    <t>Montáž dveřních křídel dřevěných nebo plastových otevíravých do obložkové zárubně protipožárních jednokřídlových, šířky do 800 mm</t>
  </si>
  <si>
    <t>-880167771</t>
  </si>
  <si>
    <t>212</t>
  </si>
  <si>
    <t>611653100</t>
  </si>
  <si>
    <t>Dveře dřevěné vnitřní profilované dveře plné dřevěné s požární odolností, El (EW)15/EI (EW)30/ - C DP3 (osazeny do ocelové nebo dřevěné protipožární obložkové zárubně) dýhované jednokřídlové 80 x 197 cm</t>
  </si>
  <si>
    <t>-1478742158</t>
  </si>
  <si>
    <t>213</t>
  </si>
  <si>
    <t>766660411</t>
  </si>
  <si>
    <t>Montáž dveřních křídel dřevěných nebo plastových vchodových dveří včetně rámu do zdiva jednokřídlových bez nadsvětlíku</t>
  </si>
  <si>
    <t>1742022626</t>
  </si>
  <si>
    <t>214</t>
  </si>
  <si>
    <t>611990001</t>
  </si>
  <si>
    <t>Dodávka chladírenských dveří 2040*2480 mm- komplet</t>
  </si>
  <si>
    <t>149401550</t>
  </si>
  <si>
    <t>215</t>
  </si>
  <si>
    <t>766682111</t>
  </si>
  <si>
    <t>Montáž zárubní dřevěných, plastových nebo z lamina obložkových, pro dveře jednokřídlové, tloušťky stěny do 170 mm</t>
  </si>
  <si>
    <t>1298526251</t>
  </si>
  <si>
    <t>216</t>
  </si>
  <si>
    <t>766682112</t>
  </si>
  <si>
    <t>Montáž zárubní dřevěných, plastových nebo z lamina obložkových, pro dveře jednokřídlové, tloušťky stěny přes 170 do 350 mm</t>
  </si>
  <si>
    <t>1582212965</t>
  </si>
  <si>
    <t>217</t>
  </si>
  <si>
    <t>611822580</t>
  </si>
  <si>
    <t>Zárubně dřevěné zárubně obložkové Normal pro dveře jednokřídlové 60, 70, 80 a 90/197 cm pro tl.stěny 6-17 cm dub, buk</t>
  </si>
  <si>
    <t>380079250</t>
  </si>
  <si>
    <t>218</t>
  </si>
  <si>
    <t>611822700</t>
  </si>
  <si>
    <t>Zárubně dřevěné zárubně obložkové Normal pro tl.stěny 26-35 cm dub,buk</t>
  </si>
  <si>
    <t>800513060</t>
  </si>
  <si>
    <t>219</t>
  </si>
  <si>
    <t>611822710</t>
  </si>
  <si>
    <t>Zárubně dřevěné zárubně obložkové Normal pro tl.stěny 26-35 cm dub,buk - protipožární</t>
  </si>
  <si>
    <t>-1582314470</t>
  </si>
  <si>
    <t>220</t>
  </si>
  <si>
    <t>766682212</t>
  </si>
  <si>
    <t>Montáž zárubní dřevěných, plastových nebo z lamina obložkových protipožárních, pro dveře jednokřídlové, tloušťky stěny přes 170 do 350 mm</t>
  </si>
  <si>
    <t>-391693299</t>
  </si>
  <si>
    <t>221</t>
  </si>
  <si>
    <t>766695213</t>
  </si>
  <si>
    <t>Montáž ostatních truhlářských konstrukcí prahů dveří jednokřídlových, šířky přes 100 mm</t>
  </si>
  <si>
    <t>1125562159</t>
  </si>
  <si>
    <t>222</t>
  </si>
  <si>
    <t>611871610</t>
  </si>
  <si>
    <t>Výrobky dřevěné doplňkové pro stavební otvory - prahy prahy dveřní dřevěné dubové, tl. 2 cm délka cm       šířka cm 82            15</t>
  </si>
  <si>
    <t>-442504606</t>
  </si>
  <si>
    <t>223</t>
  </si>
  <si>
    <t>611871810</t>
  </si>
  <si>
    <t>Výrobky dřevěné doplňkové pro stavební otvory - prahy prahy dveřní dřevěné dubové, tl. 2 cm délka cm       šířka cm 92            15</t>
  </si>
  <si>
    <t>-1977523916</t>
  </si>
  <si>
    <t>224</t>
  </si>
  <si>
    <t>611872610</t>
  </si>
  <si>
    <t>Výrobky dřevěné doplňkové pro stavební otvory - prahy prahy dveřní dřevěné dubové, tl. 2 cm délka cm       šířka cm 147            15</t>
  </si>
  <si>
    <t>-880509520</t>
  </si>
  <si>
    <t>225</t>
  </si>
  <si>
    <t>611990011</t>
  </si>
  <si>
    <t>D+M kování ,zámku a štítků-nerez</t>
  </si>
  <si>
    <t>1852685335</t>
  </si>
  <si>
    <t>226</t>
  </si>
  <si>
    <t>611990012</t>
  </si>
  <si>
    <t>D+M vložkový zámek bezpečnostní</t>
  </si>
  <si>
    <t>1303591922</t>
  </si>
  <si>
    <t>227</t>
  </si>
  <si>
    <t>611990003</t>
  </si>
  <si>
    <t>D+M dřevěnná konstrukce markýzy profil  80*80 mm hoblované</t>
  </si>
  <si>
    <t>-56834891</t>
  </si>
  <si>
    <t>"štít"(9,70*2+1,20*9)</t>
  </si>
  <si>
    <t>"vstupní pohled"(14,90*2+1,20*13)</t>
  </si>
  <si>
    <t>228</t>
  </si>
  <si>
    <t>2113258123</t>
  </si>
  <si>
    <t>75,60*0,08*0,08*1,1</t>
  </si>
  <si>
    <t>229</t>
  </si>
  <si>
    <t>615990001</t>
  </si>
  <si>
    <t>D+M kuch.linky dl.2150 mm v denní místnosti</t>
  </si>
  <si>
    <t>-864314418</t>
  </si>
  <si>
    <t>230</t>
  </si>
  <si>
    <t>766694111</t>
  </si>
  <si>
    <t>Montáž ostatních truhlářských konstrukcí parapetních desek dřevěných nebo plastových šířky do 300 mm, délky do 1000 mm</t>
  </si>
  <si>
    <t>-1284026584</t>
  </si>
  <si>
    <t>231</t>
  </si>
  <si>
    <t>766694112</t>
  </si>
  <si>
    <t>Montáž ostatních truhlářských konstrukcí parapetních desek dřevěných nebo plastových šířky do 300 mm, délky přes 1000 do 1600 mm</t>
  </si>
  <si>
    <t>-2133430176</t>
  </si>
  <si>
    <t>232</t>
  </si>
  <si>
    <t>607941030</t>
  </si>
  <si>
    <t>Výlisky z hmoty dřevovláknité a dřevotřískové parapety vnitřní dřevotřískové POSTFORMING (hnědá, bílá) rozměr: šířka x 1 m délky 300 mm</t>
  </si>
  <si>
    <t>127412340</t>
  </si>
  <si>
    <t>0,60*6+1,20*9+2,50+1,55*2</t>
  </si>
  <si>
    <t>233</t>
  </si>
  <si>
    <t>607941210</t>
  </si>
  <si>
    <t>Výlisky z hmoty dřevovláknité a dřevotřískové parapety vnitřní dřevotřískové POSTFORMING (hnědá, bílá) koncovka PVC k parapetním deskám 600 mm</t>
  </si>
  <si>
    <t>-1696131583</t>
  </si>
  <si>
    <t>234</t>
  </si>
  <si>
    <t>998766102</t>
  </si>
  <si>
    <t>Přesun hmot pro konstrukce truhlářské stanovený z hmotnosti přesunovaného materiálu vodorovná dopravní vzdálenost do 50 m v objektech výšky přes 6 do 12 m</t>
  </si>
  <si>
    <t>-1063787238</t>
  </si>
  <si>
    <t>235</t>
  </si>
  <si>
    <t>767122111</t>
  </si>
  <si>
    <t>Montáž stěn a příček s výplní drátěnou sítí spojených šroubováním</t>
  </si>
  <si>
    <t>760627615</t>
  </si>
  <si>
    <t>"montáž tahokovu"0,68*2,28</t>
  </si>
  <si>
    <t>0,98*2,28</t>
  </si>
  <si>
    <t>1,83*(3,50+2,50)*0,5</t>
  </si>
  <si>
    <t>1,60*2,28</t>
  </si>
  <si>
    <t>236</t>
  </si>
  <si>
    <t>159451111</t>
  </si>
  <si>
    <t>Specifikace tahokov žár.pozink. oka 45*17,5 mm tl1,5 mm</t>
  </si>
  <si>
    <t>1183814878</t>
  </si>
  <si>
    <t>12,922*1,15</t>
  </si>
  <si>
    <t>237</t>
  </si>
  <si>
    <t>767821112</t>
  </si>
  <si>
    <t>Montáž poštovních schránek samostatných zavěšených</t>
  </si>
  <si>
    <t>1180393503</t>
  </si>
  <si>
    <t>238</t>
  </si>
  <si>
    <t>553481160</t>
  </si>
  <si>
    <t>Doplňky stavební kovové schránky listovní z pozink.plechu 370x330x100 DLS-A03 s AL rámečkem</t>
  </si>
  <si>
    <t>-452361785</t>
  </si>
  <si>
    <t>239</t>
  </si>
  <si>
    <t>767995112</t>
  </si>
  <si>
    <t>Montáž ostatních atypických zámečnických konstrukcí hmotnosti přes 5 do 10 kg</t>
  </si>
  <si>
    <t>1566914714</t>
  </si>
  <si>
    <t>11,2*9</t>
  </si>
  <si>
    <t>240</t>
  </si>
  <si>
    <t>553990008</t>
  </si>
  <si>
    <t>Specifikace konzola z plechu 280*240 mm+150*160+300*160 mm+ záv.tyč</t>
  </si>
  <si>
    <t>364337644</t>
  </si>
  <si>
    <t>100,8*1,08</t>
  </si>
  <si>
    <t>241</t>
  </si>
  <si>
    <t>767995113</t>
  </si>
  <si>
    <t>Montáž ostatních atypických zámečnických konstrukcí hmotnosti přes 10 do 20 kg</t>
  </si>
  <si>
    <t>-1049476554</t>
  </si>
  <si>
    <t>"Z01 ocel.konstrukce z jacklu 40*40*3 mm"</t>
  </si>
  <si>
    <t>(0,68*3+2,28*2+0,98*3+2,28*2+1,83*3+2,28*2)*3,43</t>
  </si>
  <si>
    <t>"Z02 brána 1600*2280 mm"</t>
  </si>
  <si>
    <t>(1,68*3+2,28*4)*3,43</t>
  </si>
  <si>
    <t>"Z03- ocelsloupky 80*80*5 mm"2,67*10*11,95</t>
  </si>
  <si>
    <t>"plech 8 mm"0,25*0,25*62,80*10</t>
  </si>
  <si>
    <t>" víčka"0,08*0,16*62,80*10</t>
  </si>
  <si>
    <t>242</t>
  </si>
  <si>
    <t>553990111</t>
  </si>
  <si>
    <t>2103412936</t>
  </si>
  <si>
    <t>498*1,1</t>
  </si>
  <si>
    <t>243</t>
  </si>
  <si>
    <t>767990001</t>
  </si>
  <si>
    <t>320096008</t>
  </si>
  <si>
    <t>1,30*1,10</t>
  </si>
  <si>
    <t>2*1</t>
  </si>
  <si>
    <t>244</t>
  </si>
  <si>
    <t>767990002</t>
  </si>
  <si>
    <t>D+M vnitřní čistící rohože</t>
  </si>
  <si>
    <t>-1998479759</t>
  </si>
  <si>
    <t>2,20*1,66</t>
  </si>
  <si>
    <t>2,20*1,20</t>
  </si>
  <si>
    <t>245</t>
  </si>
  <si>
    <t>767990004</t>
  </si>
  <si>
    <t>D+M nerezový komín třívrství DN 150 mm</t>
  </si>
  <si>
    <t>1578605273</t>
  </si>
  <si>
    <t>246</t>
  </si>
  <si>
    <t>767990005</t>
  </si>
  <si>
    <t>D+M prodloužení stáv.komínu DN 150 mm vč,stříšky</t>
  </si>
  <si>
    <t>-321337824</t>
  </si>
  <si>
    <t>247</t>
  </si>
  <si>
    <t>757990006</t>
  </si>
  <si>
    <t>D+M ocel.madla ve schodišti na půdě</t>
  </si>
  <si>
    <t>802036844</t>
  </si>
  <si>
    <t>3,0+2,80+0,90</t>
  </si>
  <si>
    <t>248</t>
  </si>
  <si>
    <t>998767102</t>
  </si>
  <si>
    <t>Přesun hmot pro zámečnické konstrukce stanovený z hmotnosti přesunovaného materiálu vodorovná dopravní vzdálenost do 50 m v objektech výšky přes 6 do 12 m</t>
  </si>
  <si>
    <t>1469297641</t>
  </si>
  <si>
    <t>771</t>
  </si>
  <si>
    <t>Podlahy z dlaždic</t>
  </si>
  <si>
    <t>249</t>
  </si>
  <si>
    <t>771274123</t>
  </si>
  <si>
    <t>Montáž obkladů schodišť z dlaždic keramických lepených flexibilním lepidlem stupnic protiskluzných nebo reliefovaných šířky přes 250 do 300 mm</t>
  </si>
  <si>
    <t>439816995</t>
  </si>
  <si>
    <t>0,87*18</t>
  </si>
  <si>
    <t>250</t>
  </si>
  <si>
    <t>771274242</t>
  </si>
  <si>
    <t>Montáž obkladů schodišť z dlaždic keramických lepených flexibilním lepidlem podstupnic protiskluzných nebo reliefovaných výšky přes 150 do 200 mm</t>
  </si>
  <si>
    <t>-147214486</t>
  </si>
  <si>
    <t>251</t>
  </si>
  <si>
    <t>597614200</t>
  </si>
  <si>
    <t>Obkládačky a dlaždice keramické TAURUS dlaždice keramické vysoce slinuté neglazované mrazuvzdorné S-hladké  SL- zdrsněné Porfyr rozměr  29,8 x 29,8 x 0,9 Everest  S      (cen.skup. 82)</t>
  </si>
  <si>
    <t>398357147</t>
  </si>
  <si>
    <t>16*(0,30+0,18)*1,1</t>
  </si>
  <si>
    <t>252</t>
  </si>
  <si>
    <t>771474113</t>
  </si>
  <si>
    <t>Montáž soklíků z dlaždic keramických lepených flexibilním lepidlem rovných výšky přes 90 do 120 mm</t>
  </si>
  <si>
    <t>676316128</t>
  </si>
  <si>
    <t>"místnosti bez obkladů"(3,55+20+15,7+8,5+6,7+14,9+12,4+19,7+9,55+39,9+12,8+9,75+9,3)*1,1</t>
  </si>
  <si>
    <t>(1,74*2+1,20*4-0,80)*1,1</t>
  </si>
  <si>
    <t>253</t>
  </si>
  <si>
    <t>597613120R</t>
  </si>
  <si>
    <t>Obkládačky a dlaždice keramické doplňky  k podlahám podlahy - RAKO BRICK  I.j. sokl 30 x 8 x 0,8    barevná (cen.skup. 24)</t>
  </si>
  <si>
    <t>-1123019714</t>
  </si>
  <si>
    <t>636,364*1,1 "Přepočtené koeficientem množství</t>
  </si>
  <si>
    <t>254</t>
  </si>
  <si>
    <t>771574131</t>
  </si>
  <si>
    <t>Montáž podlah z dlaždic keramických lepených flexibilním lepidlem režných nebo glazovaných protiskluzných nebo reliefovaných do 50 ks/ m2</t>
  </si>
  <si>
    <t>-1319568191</t>
  </si>
  <si>
    <t>"ker.dlažba 1.NP"3,55+20+15,7+2,65+3,67+1,15+1,15+2,6+4,5+1,4+1,4+28,45+8,5+6,7+14,9+12,4+3,9+19,7+3,6+9,55+39,9+12,8+9,75+9,3</t>
  </si>
  <si>
    <t>"mezipodesta"1,74*1,15+1,10*1,1</t>
  </si>
  <si>
    <t>255</t>
  </si>
  <si>
    <t>597612610</t>
  </si>
  <si>
    <t>Obkládačky a dlaždice keramické kuchyně - RAKO dlaždice formát 30 x 30 x  0,8 cm  (barevné) TETRIS            I.j.    (cen.skup. 78)</t>
  </si>
  <si>
    <t>-1329481094</t>
  </si>
  <si>
    <t>241*1</t>
  </si>
  <si>
    <t>241*1,1 "Přepočtené koeficientem množství</t>
  </si>
  <si>
    <t>771579191</t>
  </si>
  <si>
    <t>Montáž podlah z dlaždic keramických Příplatek k cenám za plochu do 5 m2 jednotlivě</t>
  </si>
  <si>
    <t>1688205710</t>
  </si>
  <si>
    <t>"ker.dlažba 1.NP"3,55+2,65+3,67+1,15+1,15+2,6+4,5+1,4+1,4+4+3,9+3,6</t>
  </si>
  <si>
    <t>257</t>
  </si>
  <si>
    <t>771579196</t>
  </si>
  <si>
    <t>Montáž podlah z dlaždic keramických Příplatek k cenám za dvousložkový spárovací tmel</t>
  </si>
  <si>
    <t>2027917341</t>
  </si>
  <si>
    <t>258</t>
  </si>
  <si>
    <t>771591111</t>
  </si>
  <si>
    <t>Podlahy - ostatní práce penetrace podkladu</t>
  </si>
  <si>
    <t>-837461974</t>
  </si>
  <si>
    <t>259</t>
  </si>
  <si>
    <t>771990112</t>
  </si>
  <si>
    <t>Vyrovnání podkladní vrstvy samonivelační stěrkou tl. 4 mm, min. pevnosti 30 MPa</t>
  </si>
  <si>
    <t>-290722612</t>
  </si>
  <si>
    <t>241+9</t>
  </si>
  <si>
    <t>260</t>
  </si>
  <si>
    <t>771990192</t>
  </si>
  <si>
    <t>Vyrovnání podkladní vrstvy samonivelační stěrkou tl. 4 mm, min. pevnosti Příplatek k cenám za každý další 1 mm tloušťky, min. pevnosti 30 MPa</t>
  </si>
  <si>
    <t>1842956905</t>
  </si>
  <si>
    <t>261</t>
  </si>
  <si>
    <t>998771102</t>
  </si>
  <si>
    <t>Přesun hmot pro podlahy z dlaždic stanovený z hmotnosti přesunovaného materiálu vodorovná dopravní vzdálenost do 50 m v objektech výšky přes 6 do 12 m</t>
  </si>
  <si>
    <t>220603732</t>
  </si>
  <si>
    <t>781</t>
  </si>
  <si>
    <t>Dokončovací práce - obklady</t>
  </si>
  <si>
    <t>262</t>
  </si>
  <si>
    <t>781414111</t>
  </si>
  <si>
    <t>Montáž obkladů vnitřních stěn z obkladaček a dekorů (listel) pórovinových lepených flexibilním lepidlem z obkladaček pravoúhlých do 22 ks/m2</t>
  </si>
  <si>
    <t>-171207237</t>
  </si>
  <si>
    <t>263</t>
  </si>
  <si>
    <t>597610000</t>
  </si>
  <si>
    <t>Obkládačky a dlaždice keramické koupelny - RAKO obkládačky formát 25 x 33 x  0,7 cm (bílé i barevné) ALLEGRO            I.j.  (cen.sk. 76)</t>
  </si>
  <si>
    <t>2035178678</t>
  </si>
  <si>
    <t>154,98*1</t>
  </si>
  <si>
    <t>154,98*1,1 "Přepočtené koeficientem množství</t>
  </si>
  <si>
    <t>264</t>
  </si>
  <si>
    <t>781419191</t>
  </si>
  <si>
    <t>Montáž obkladů vnitřních stěn z obkladaček a dekorů (listel) pórovinových Příplatek k cenám obkladaček za plochu do 10 m2 jednotlivě</t>
  </si>
  <si>
    <t>-342669258</t>
  </si>
  <si>
    <t>265</t>
  </si>
  <si>
    <t>781419195</t>
  </si>
  <si>
    <t>Montáž obkladů vnitřních stěn z obkladaček a dekorů (listel) pórovinových Příplatek k cenám obkladaček za spárování cement bílý</t>
  </si>
  <si>
    <t>-238048823</t>
  </si>
  <si>
    <t>266</t>
  </si>
  <si>
    <t>781419197</t>
  </si>
  <si>
    <t>Montáž obkladů vnitřních stěn z obkladaček a dekorů (listel) pórovinových Příplatek k cenám obkladaček za spárování silikonem</t>
  </si>
  <si>
    <t>-23541919</t>
  </si>
  <si>
    <t>267</t>
  </si>
  <si>
    <t>781495111</t>
  </si>
  <si>
    <t>Ostatní prvky ostatní práce penetrace podkladu</t>
  </si>
  <si>
    <t>2129513753</t>
  </si>
  <si>
    <t>268</t>
  </si>
  <si>
    <t>781495141</t>
  </si>
  <si>
    <t>Ostatní prvky průnik obkladem kruhový, bez izolace do 30 DN</t>
  </si>
  <si>
    <t>1616898126</t>
  </si>
  <si>
    <t>269</t>
  </si>
  <si>
    <t>781495142</t>
  </si>
  <si>
    <t>Ostatní prvky průnik obkladem kruhový, bez izolace přes 30 do 90 DN</t>
  </si>
  <si>
    <t>-2035985529</t>
  </si>
  <si>
    <t>270</t>
  </si>
  <si>
    <t>781495152</t>
  </si>
  <si>
    <t>Ostatní prvky průnik obkladem hranatý, bez izolace, o delší straně přes 30 do 90 mm</t>
  </si>
  <si>
    <t>-199643273</t>
  </si>
  <si>
    <t>271</t>
  </si>
  <si>
    <t>998781102</t>
  </si>
  <si>
    <t>Přesun hmot pro obklady keramické stanovený z hmotnosti přesunovaného materiálu vodorovná dopravní vzdálenost do 50 m v objektech výšky přes 6 do 12 m</t>
  </si>
  <si>
    <t>-716625519</t>
  </si>
  <si>
    <t>272</t>
  </si>
  <si>
    <t>783124101</t>
  </si>
  <si>
    <t>Základní nátěr truhlářských konstrukcí jednonásobný akrylátový</t>
  </si>
  <si>
    <t>95277245</t>
  </si>
  <si>
    <t>"dřev.obložení říms"52*1</t>
  </si>
  <si>
    <t>"markýza"76*0,52</t>
  </si>
  <si>
    <t>28*0,60</t>
  </si>
  <si>
    <t>(1,04*22+7,45*4+4,885*4)*0,56</t>
  </si>
  <si>
    <t>273</t>
  </si>
  <si>
    <t>783128211</t>
  </si>
  <si>
    <t>Lakovací nátěr truhlářských konstrukcí dvojnásobný s mezibroušením akrylátový</t>
  </si>
  <si>
    <t>445505507</t>
  </si>
  <si>
    <t>274</t>
  </si>
  <si>
    <t>783223111</t>
  </si>
  <si>
    <t>Napouštěcí nátěr tesařských konstrukcí jednonásobný fungicidní akrylátový</t>
  </si>
  <si>
    <t>-584751838</t>
  </si>
  <si>
    <t>"stávající krov"450*1</t>
  </si>
  <si>
    <t>"stáv,bednení"348*2,1</t>
  </si>
  <si>
    <t>101,90*0,60</t>
  </si>
  <si>
    <t>275</t>
  </si>
  <si>
    <t>783314201</t>
  </si>
  <si>
    <t>Základní antikorozní nátěr zámečnických konstrukcí jednonásobný syntetický standardní</t>
  </si>
  <si>
    <t>74684082</t>
  </si>
  <si>
    <t>0,20*26</t>
  </si>
  <si>
    <t>0,10*56</t>
  </si>
  <si>
    <t>784</t>
  </si>
  <si>
    <t>Dokončovací práce - malby</t>
  </si>
  <si>
    <t>276</t>
  </si>
  <si>
    <t>784211131</t>
  </si>
  <si>
    <t>Malby z malířských směsí otěruvzdorných za mokra dvojnásobné, bílé za mokra otěruvzdorné minimálně v místnostech výšky do 3,80 m</t>
  </si>
  <si>
    <t>-1168464768</t>
  </si>
  <si>
    <t>"stropy 1.NP"237,57*1</t>
  </si>
  <si>
    <t>"stropy 2.NP"11,94*1</t>
  </si>
  <si>
    <t>"odpočet obkladů"-154*1</t>
  </si>
  <si>
    <t>786</t>
  </si>
  <si>
    <t>Dokončovací práce - čalounické úpravy</t>
  </si>
  <si>
    <t>277</t>
  </si>
  <si>
    <t>786990001</t>
  </si>
  <si>
    <t>D+M vnitřních žaluzií lamelových</t>
  </si>
  <si>
    <t>-206195565</t>
  </si>
  <si>
    <t>1,18*2,49*5</t>
  </si>
  <si>
    <t>1,64*2,49*2</t>
  </si>
  <si>
    <t>2,37*2,49*1</t>
  </si>
  <si>
    <t>2,36*2,49*1</t>
  </si>
  <si>
    <t>1,55*2,02*1</t>
  </si>
  <si>
    <t>278</t>
  </si>
  <si>
    <t>786990002</t>
  </si>
  <si>
    <t>D+M svinovací rolety na el.pohon vč.schránek</t>
  </si>
  <si>
    <t>-602001091</t>
  </si>
  <si>
    <t>"západní fasáda"1,18*2,49*4</t>
  </si>
  <si>
    <t>279</t>
  </si>
  <si>
    <t>998786202</t>
  </si>
  <si>
    <t>Přesun hmot pro čalounické úpravy stanovený procentní sazbou z ceny vodorovná dopravní vzdálenost do 50 m v objektech výšky přes 6 do 12 m</t>
  </si>
  <si>
    <t>-963559282</t>
  </si>
  <si>
    <t>280</t>
  </si>
  <si>
    <t>787692523</t>
  </si>
  <si>
    <t>Zasklívání oken a dveří deskami ostatními sklem bezpečnostním do profilového těsnění, tl. přes 6 do 8 mm</t>
  </si>
  <si>
    <t>-200421257</t>
  </si>
  <si>
    <t>"dřevěnné markýzy- nad vastupy"1,98*1,28</t>
  </si>
  <si>
    <t>3,90*1,280</t>
  </si>
  <si>
    <t>281</t>
  </si>
  <si>
    <t>998787102</t>
  </si>
  <si>
    <t>Přesun hmot pro zasklívání stanovený z hmotnosti přesunovaného materiálu vodorovná dopravní vzdálenost do 50 m v objektech výšky přes 6 do 12 m</t>
  </si>
  <si>
    <t>-495160124</t>
  </si>
  <si>
    <t>22-M</t>
  </si>
  <si>
    <t>Technologických zařízení pro laboratoř</t>
  </si>
  <si>
    <t>282</t>
  </si>
  <si>
    <t>22-1</t>
  </si>
  <si>
    <t>Pracovní stůl velký se šuplíky</t>
  </si>
  <si>
    <t>1601458218</t>
  </si>
  <si>
    <t>283</t>
  </si>
  <si>
    <t>22-2</t>
  </si>
  <si>
    <t>Dtto,úzký</t>
  </si>
  <si>
    <t>-442373664</t>
  </si>
  <si>
    <t>284</t>
  </si>
  <si>
    <t>22-3</t>
  </si>
  <si>
    <t>Závěsné skříńky</t>
  </si>
  <si>
    <t>-1230922511</t>
  </si>
  <si>
    <t>285</t>
  </si>
  <si>
    <t>22-4</t>
  </si>
  <si>
    <t>Dřezy</t>
  </si>
  <si>
    <t>447459684</t>
  </si>
  <si>
    <t>286</t>
  </si>
  <si>
    <t>22-5</t>
  </si>
  <si>
    <t>Klimabox</t>
  </si>
  <si>
    <t>-1481152116</t>
  </si>
  <si>
    <t>287</t>
  </si>
  <si>
    <t>22-6</t>
  </si>
  <si>
    <t>Sušárna</t>
  </si>
  <si>
    <t>1195662314</t>
  </si>
  <si>
    <t>288</t>
  </si>
  <si>
    <t>22-7</t>
  </si>
  <si>
    <t>Váhový stůl</t>
  </si>
  <si>
    <t>-1867697440</t>
  </si>
  <si>
    <t>289</t>
  </si>
  <si>
    <t>22-8</t>
  </si>
  <si>
    <t>Stěna skříní- plné</t>
  </si>
  <si>
    <t>1834257714</t>
  </si>
  <si>
    <t>290</t>
  </si>
  <si>
    <t>22-9</t>
  </si>
  <si>
    <t>Prosklené niky</t>
  </si>
  <si>
    <t>1921398950</t>
  </si>
  <si>
    <t>291</t>
  </si>
  <si>
    <t>22-10</t>
  </si>
  <si>
    <t>Nádstavce horní</t>
  </si>
  <si>
    <t>-1185408332</t>
  </si>
  <si>
    <t>295</t>
  </si>
  <si>
    <t>22-14</t>
  </si>
  <si>
    <t>Montáže a osazení</t>
  </si>
  <si>
    <t>-396186798</t>
  </si>
  <si>
    <t>SO 06-2 - Zdravotní instalace</t>
  </si>
  <si>
    <t>1 - Zemní práce</t>
  </si>
  <si>
    <t>4 - Vodorovné konstrukce</t>
  </si>
  <si>
    <t>8 - Trubní vedení</t>
  </si>
  <si>
    <t>9 - Ostatní konstrukce, bourání</t>
  </si>
  <si>
    <t>99 - Staveništní přesun hmot</t>
  </si>
  <si>
    <t>713 - Izolace tepelné</t>
  </si>
  <si>
    <t>721 - Vnitřní kanalizace</t>
  </si>
  <si>
    <t>722 - Vnitřní vodovod</t>
  </si>
  <si>
    <t>725 - Zařizovací předměty</t>
  </si>
  <si>
    <t>132201202</t>
  </si>
  <si>
    <t>Hloubení rýh šířky do 200 cm v hor.3 do 1000 m3</t>
  </si>
  <si>
    <t>-1369027674</t>
  </si>
  <si>
    <t>132201209</t>
  </si>
  <si>
    <t>Příplatek za lepivost - hloubení rýh 200cm v hor.3</t>
  </si>
  <si>
    <t>1704530561</t>
  </si>
  <si>
    <t>132202201</t>
  </si>
  <si>
    <t>Hloub rýh š 2 m soudrž hor 3 ručně</t>
  </si>
  <si>
    <t>-143902628</t>
  </si>
  <si>
    <t>151101101</t>
  </si>
  <si>
    <t>Pažení a rozepření stěn rýh - příložné - hl. do 2m</t>
  </si>
  <si>
    <t>-1414089669</t>
  </si>
  <si>
    <t>151101111</t>
  </si>
  <si>
    <t>Odstranění paženi stěn rýh - příložné - hl. do 2 m</t>
  </si>
  <si>
    <t>-1292400436</t>
  </si>
  <si>
    <t>161101101</t>
  </si>
  <si>
    <t>Svislé přemístění výkopku z hor.1-4 do 2,5 m</t>
  </si>
  <si>
    <t>1823900380</t>
  </si>
  <si>
    <t>162201203</t>
  </si>
  <si>
    <t>Vodorovné přemíst.výkopku, kolečko hor.1-4, do 10m</t>
  </si>
  <si>
    <t>-536500001</t>
  </si>
  <si>
    <t>162201210</t>
  </si>
  <si>
    <t>Příplatek za dalš.10 m, kolečko, výkop. z hor.1- 4</t>
  </si>
  <si>
    <t>1160239053</t>
  </si>
  <si>
    <t>162301102</t>
  </si>
  <si>
    <t>Vodorovné přemístění výkopku z hor.1-4 do 1000 m</t>
  </si>
  <si>
    <t>-36385370</t>
  </si>
  <si>
    <t>162501102</t>
  </si>
  <si>
    <t>Vodorovné přemístění výkopku z hor.1-4 do 3000 m</t>
  </si>
  <si>
    <t>-803362767</t>
  </si>
  <si>
    <t>167101101</t>
  </si>
  <si>
    <t>Nakládání výkopku z hor.1-4 v množství do 100 m3</t>
  </si>
  <si>
    <t>-856758182</t>
  </si>
  <si>
    <t>171101105</t>
  </si>
  <si>
    <t>Uložení sypaniny do násypů zhutněných na 103% PS</t>
  </si>
  <si>
    <t>-2131459623</t>
  </si>
  <si>
    <t>174101101.3</t>
  </si>
  <si>
    <t>Zásyp jam, rýh, šachet se zhutněním</t>
  </si>
  <si>
    <t>1143286601</t>
  </si>
  <si>
    <t>136-48</t>
  </si>
  <si>
    <t>182001131</t>
  </si>
  <si>
    <t>Plošná úprava terénu, nerovnosti do 20 cm v rovině</t>
  </si>
  <si>
    <t>-847157523</t>
  </si>
  <si>
    <t>R</t>
  </si>
  <si>
    <t>průraz základem</t>
  </si>
  <si>
    <t>1192109487</t>
  </si>
  <si>
    <t>R.1</t>
  </si>
  <si>
    <t>odvoz výkopku na skládku 10 km a poplatek</t>
  </si>
  <si>
    <t>1263833743</t>
  </si>
  <si>
    <t>451541111.1</t>
  </si>
  <si>
    <t>Lože pod potrubí ze štěrkodrtě 0 - 63 mm</t>
  </si>
  <si>
    <t>660514892</t>
  </si>
  <si>
    <t>871171121</t>
  </si>
  <si>
    <t>Montáž trubek polyetylenových ve výkopu d 40 mm</t>
  </si>
  <si>
    <t>461273591</t>
  </si>
  <si>
    <t>879172199</t>
  </si>
  <si>
    <t>Příplatek za montáž vodovodních přípojek DN 25-80</t>
  </si>
  <si>
    <t>-162739724</t>
  </si>
  <si>
    <t>891173111</t>
  </si>
  <si>
    <t>Montáž ventilů hlavních pro přípojky DN 32</t>
  </si>
  <si>
    <t>1624926240</t>
  </si>
  <si>
    <t>892233111</t>
  </si>
  <si>
    <t>Desinfekce vodovodního potrubí DN 70</t>
  </si>
  <si>
    <t>-527648752</t>
  </si>
  <si>
    <t>892241111</t>
  </si>
  <si>
    <t>Tlaková zkouška vodovodního potrubí DN 80</t>
  </si>
  <si>
    <t>-1915452259</t>
  </si>
  <si>
    <t>892571111</t>
  </si>
  <si>
    <t>Zkouška těsnosti kanalizace DN do 200, vodou</t>
  </si>
  <si>
    <t>-543841175</t>
  </si>
  <si>
    <t>892575111</t>
  </si>
  <si>
    <t>Zabezpečení konců a zkouška vzduch. kan. DN do 200</t>
  </si>
  <si>
    <t>úsek</t>
  </si>
  <si>
    <t>-1477645463</t>
  </si>
  <si>
    <t>894812249.2</t>
  </si>
  <si>
    <t>Přípl šach PP roura DN 425 uříznutí</t>
  </si>
  <si>
    <t>-1186255291</t>
  </si>
  <si>
    <t>894812263</t>
  </si>
  <si>
    <t>Šachta PP DN 425 pokop litina díry</t>
  </si>
  <si>
    <t>-954810406</t>
  </si>
  <si>
    <t>899401111</t>
  </si>
  <si>
    <t>Osazení poklopů litinových ventilových</t>
  </si>
  <si>
    <t>137397647</t>
  </si>
  <si>
    <t>R.2</t>
  </si>
  <si>
    <t>Chránička PE D100</t>
  </si>
  <si>
    <t>-782406280</t>
  </si>
  <si>
    <t>R.3</t>
  </si>
  <si>
    <t>betonový blok</t>
  </si>
  <si>
    <t>-1140758597</t>
  </si>
  <si>
    <t>R.4</t>
  </si>
  <si>
    <t>napojení na stáv. kanalizaci</t>
  </si>
  <si>
    <t>ks</t>
  </si>
  <si>
    <t>465529766</t>
  </si>
  <si>
    <t>286135196</t>
  </si>
  <si>
    <t>Trubka ROBUST SUPERPIPE SDR11 40x3,7 mm L100m voda</t>
  </si>
  <si>
    <t>-534627256</t>
  </si>
  <si>
    <t>286971402</t>
  </si>
  <si>
    <t>Roura šachtová korugovaná  bez hrdla 425/1500 mm</t>
  </si>
  <si>
    <t>1906635978</t>
  </si>
  <si>
    <t>286971413</t>
  </si>
  <si>
    <t>Roura šachtová teleskopická bez hrdla 425/750 mm</t>
  </si>
  <si>
    <t>1705028235</t>
  </si>
  <si>
    <t>286971471</t>
  </si>
  <si>
    <t>Těsnění šachtové roury a teleskopu 425 mm</t>
  </si>
  <si>
    <t>-251971276</t>
  </si>
  <si>
    <t>286971622</t>
  </si>
  <si>
    <t>Konus plastový šachtový PAD 425</t>
  </si>
  <si>
    <t>1137114480</t>
  </si>
  <si>
    <t>286971672</t>
  </si>
  <si>
    <t>Dno šachtové výkyvné  425/160 přímé pro KG</t>
  </si>
  <si>
    <t>-1028523189</t>
  </si>
  <si>
    <t>2869716904</t>
  </si>
  <si>
    <t>Dno šachtové výkyv.  425/150 90° pro korug.</t>
  </si>
  <si>
    <t>-199047286</t>
  </si>
  <si>
    <t>28697522</t>
  </si>
  <si>
    <t>Teleskop s manžetou  DN 425 + litn.poklop pro šachty zatíž. 12,5 t</t>
  </si>
  <si>
    <t>350566003</t>
  </si>
  <si>
    <t>42228156</t>
  </si>
  <si>
    <t>šoupátko 2810 DN 32 pro dom.příp. - voda ZAK 34</t>
  </si>
  <si>
    <t>1753855151</t>
  </si>
  <si>
    <t>42291402</t>
  </si>
  <si>
    <t>Poklop litinový Y 4510 - ventilový,ULIČNÍ</t>
  </si>
  <si>
    <t>-1952344327</t>
  </si>
  <si>
    <t>R.5</t>
  </si>
  <si>
    <t>T-kus d50/40</t>
  </si>
  <si>
    <t>578126911</t>
  </si>
  <si>
    <t>R.6</t>
  </si>
  <si>
    <t>podklad.deska</t>
  </si>
  <si>
    <t>-49557590</t>
  </si>
  <si>
    <t>R.7</t>
  </si>
  <si>
    <t>výstražná folie bílá a signaliz.vodič</t>
  </si>
  <si>
    <t>1292708322</t>
  </si>
  <si>
    <t>R.8</t>
  </si>
  <si>
    <t>zemní souprava teleskopická ,DN 32 pro šoupátko</t>
  </si>
  <si>
    <t>-2070704047</t>
  </si>
  <si>
    <t>R.9</t>
  </si>
  <si>
    <t>Napojení na stáv. rozvod vody</t>
  </si>
  <si>
    <t>-1703699832</t>
  </si>
  <si>
    <t>Ostatní konstrukce, bourání</t>
  </si>
  <si>
    <t>919735124</t>
  </si>
  <si>
    <t>Řezání stávajícího betonového krytu tl. 15 - 20 cm</t>
  </si>
  <si>
    <t>55682160</t>
  </si>
  <si>
    <t>965042241.1</t>
  </si>
  <si>
    <t>Bourání mazanin betonových tl. nad 10 cm, nad 4 m2 sbíječka  tl. mazaniny 15 - 20 cm</t>
  </si>
  <si>
    <t>-1841886618</t>
  </si>
  <si>
    <t>979012112</t>
  </si>
  <si>
    <t>Svislá doprava suti na výšku do 3,5 m</t>
  </si>
  <si>
    <t>-1250938535</t>
  </si>
  <si>
    <t>979082111</t>
  </si>
  <si>
    <t>Vnitrostaveništní doprava suti do 10 m</t>
  </si>
  <si>
    <t>-59414882</t>
  </si>
  <si>
    <t>979082121</t>
  </si>
  <si>
    <t>Příplatek k vnitrost. dopravě suti za dalších 5 m</t>
  </si>
  <si>
    <t>793767821</t>
  </si>
  <si>
    <t>979082318</t>
  </si>
  <si>
    <t>Vodorovná doprava suti a hmot po suchu do 6000 m</t>
  </si>
  <si>
    <t>-2005317051</t>
  </si>
  <si>
    <t>979082319</t>
  </si>
  <si>
    <t>Příplatek k vodor.dopravě po suchu, dalších 1000 m</t>
  </si>
  <si>
    <t>2113607892</t>
  </si>
  <si>
    <t>979086213</t>
  </si>
  <si>
    <t>Nakládání vybouraných hmot na dopravní prostředek</t>
  </si>
  <si>
    <t>1903577851</t>
  </si>
  <si>
    <t>979990103</t>
  </si>
  <si>
    <t>Poplatek za skládku suti - beton</t>
  </si>
  <si>
    <t>-353183528</t>
  </si>
  <si>
    <t>Staveništní přesun hmot</t>
  </si>
  <si>
    <t>999281105</t>
  </si>
  <si>
    <t>Přesun hmot pro opravy a údržbu do výšky 6 m</t>
  </si>
  <si>
    <t>1092050938</t>
  </si>
  <si>
    <t>713571116</t>
  </si>
  <si>
    <t>Požárně ochranná manžeta hl. 60mm, EI 45, D 110 mm</t>
  </si>
  <si>
    <t>-222274149</t>
  </si>
  <si>
    <t>R.10</t>
  </si>
  <si>
    <t>požární ucpávka potrubí EI45</t>
  </si>
  <si>
    <t>1050545266</t>
  </si>
  <si>
    <t>721</t>
  </si>
  <si>
    <t>Vnitřní kanalizace</t>
  </si>
  <si>
    <t>721176103</t>
  </si>
  <si>
    <t>Potrubí HT připojovací D 50 x 1,8 mm</t>
  </si>
  <si>
    <t>-1838892075</t>
  </si>
  <si>
    <t>721176105</t>
  </si>
  <si>
    <t>Potrubí HT připojovací D 110 x 2,7 mm</t>
  </si>
  <si>
    <t>1942972931</t>
  </si>
  <si>
    <t>721176113</t>
  </si>
  <si>
    <t>Potrubí HT odpadní svislé D 50 x 1,8 mm</t>
  </si>
  <si>
    <t>-2113474469</t>
  </si>
  <si>
    <t>721176114</t>
  </si>
  <si>
    <t>Potrubí HT odpadní svislé D 75 x 1,9 mm</t>
  </si>
  <si>
    <t>2041044503</t>
  </si>
  <si>
    <t>721176115</t>
  </si>
  <si>
    <t>Potrubí HT odpadní svislé D 110 x 2,7 mm</t>
  </si>
  <si>
    <t>982275554</t>
  </si>
  <si>
    <t>721176222</t>
  </si>
  <si>
    <t>Potrubí KG svodné (ležaté) v zemi DN 100 x 3,2 mm</t>
  </si>
  <si>
    <t>1716591924</t>
  </si>
  <si>
    <t>721176223</t>
  </si>
  <si>
    <t>Potrubí KG svodné (ležaté) v zemi D 125 x 3,2 mm</t>
  </si>
  <si>
    <t>1361490272</t>
  </si>
  <si>
    <t>721176224</t>
  </si>
  <si>
    <t>Potrubí KG svodné (ležaté) v zemi D 160 x 4,0 mm</t>
  </si>
  <si>
    <t>1293796195</t>
  </si>
  <si>
    <t>721194105</t>
  </si>
  <si>
    <t>Vyvedení odpadních výpustek D 50 x 1,8</t>
  </si>
  <si>
    <t>883628904</t>
  </si>
  <si>
    <t>721194109</t>
  </si>
  <si>
    <t>Vyvedení odpadních výpustek D 110 x 2,3</t>
  </si>
  <si>
    <t>-1038411070</t>
  </si>
  <si>
    <t>721223423</t>
  </si>
  <si>
    <t>Vpusť podlahová se zápachovou uzávěrkou HL 310N mřížka nerez 115 x 115 D 110 mm, Primus</t>
  </si>
  <si>
    <t>1386967719</t>
  </si>
  <si>
    <t>721226212</t>
  </si>
  <si>
    <t>Zápachová uzávěrka pisoár DN 40</t>
  </si>
  <si>
    <t>330453415</t>
  </si>
  <si>
    <t>721242110</t>
  </si>
  <si>
    <t>Lapač střešních splavenin PP HL600 D 110 mm, 125mm kloub,zápachová klapka, koš na listí</t>
  </si>
  <si>
    <t>86042919</t>
  </si>
  <si>
    <t>721273145</t>
  </si>
  <si>
    <t>Nástavec větrací z PVC D 110 mm, délka 930 mm</t>
  </si>
  <si>
    <t>-95331184</t>
  </si>
  <si>
    <t>721273145.1</t>
  </si>
  <si>
    <t>Hlavice ventilační z PVC  DN 100/930 HL 807</t>
  </si>
  <si>
    <t>1743925233</t>
  </si>
  <si>
    <t>721273150</t>
  </si>
  <si>
    <t>Hlavice ventilační přivětrávací HL900 přivzdušňovací ventil HL900, D 50/75/110 mm</t>
  </si>
  <si>
    <t>-220509550</t>
  </si>
  <si>
    <t>721290111</t>
  </si>
  <si>
    <t>Zkouška těsnosti kanalizace vodou DN 125</t>
  </si>
  <si>
    <t>1613407001</t>
  </si>
  <si>
    <t>721290112</t>
  </si>
  <si>
    <t>Zkouška těsnosti kanalizace vodou DN 200</t>
  </si>
  <si>
    <t>1988020431</t>
  </si>
  <si>
    <t>721290123</t>
  </si>
  <si>
    <t>Zkouška těsnosti kanalizace kouřem DN 300</t>
  </si>
  <si>
    <t>13368992</t>
  </si>
  <si>
    <t>894432112</t>
  </si>
  <si>
    <t>Osazení plastové šachty revizní prům.425 mm,</t>
  </si>
  <si>
    <t>977544919</t>
  </si>
  <si>
    <t>R.11</t>
  </si>
  <si>
    <t>napojení kanalizace na stáv.žumpu</t>
  </si>
  <si>
    <t>506733072</t>
  </si>
  <si>
    <t>R.12</t>
  </si>
  <si>
    <t>mřížka 200/200</t>
  </si>
  <si>
    <t>-1733721126</t>
  </si>
  <si>
    <t>998721101</t>
  </si>
  <si>
    <t>Přesun hmot pro vnitřní kanalizaci, výšky do 6 m</t>
  </si>
  <si>
    <t>718009926</t>
  </si>
  <si>
    <t>900      RT4</t>
  </si>
  <si>
    <t>Hzs - nezmeřitelné práce   čl.17-1a Práce v tarifní třídě 7 zednická pomoc</t>
  </si>
  <si>
    <t>h</t>
  </si>
  <si>
    <t>-1974051403</t>
  </si>
  <si>
    <t>722</t>
  </si>
  <si>
    <t>Vnitřní vodovod</t>
  </si>
  <si>
    <t>722174002</t>
  </si>
  <si>
    <t>Potr vod PP-RCT FIBER BASAL PLUS PN16 svar polyfuz D 20</t>
  </si>
  <si>
    <t>-1658490444</t>
  </si>
  <si>
    <t>722174003</t>
  </si>
  <si>
    <t>Potr vod PP-RCT FIBER BASAL PN16 svar polyfuz D 25</t>
  </si>
  <si>
    <t>-1002273364</t>
  </si>
  <si>
    <t>722174004</t>
  </si>
  <si>
    <t>Potr vod PP-RCT FIBER BASALPN16 svar polyfuz D 32</t>
  </si>
  <si>
    <t>-1805670167</t>
  </si>
  <si>
    <t>722174006</t>
  </si>
  <si>
    <t>Potr vod PP-RCT FIBER BASAL PN16 svar polyfuz D 40</t>
  </si>
  <si>
    <t>426653401</t>
  </si>
  <si>
    <t>722176111</t>
  </si>
  <si>
    <t>Montáž rozvodů z plastů polyfúz. svařováním DN 16</t>
  </si>
  <si>
    <t>-1146591630</t>
  </si>
  <si>
    <t>722176112</t>
  </si>
  <si>
    <t>Montáž rozvodů z plastů polyfúz. svařováním DN 20</t>
  </si>
  <si>
    <t>-125983458</t>
  </si>
  <si>
    <t>722176113</t>
  </si>
  <si>
    <t>Montáž rozvodů z plastů polyfúz. svařováním DN 25</t>
  </si>
  <si>
    <t>-1645733815</t>
  </si>
  <si>
    <t>722176116</t>
  </si>
  <si>
    <t>Montáž rozvodů z plastů polyfúz. svařováním D 40mm</t>
  </si>
  <si>
    <t>-1313619084</t>
  </si>
  <si>
    <t>722181213</t>
  </si>
  <si>
    <t>Izolace návleková  tl. stěny 13 mm vnitřní průměr 22 mm</t>
  </si>
  <si>
    <t>-194729991</t>
  </si>
  <si>
    <t>722181213.1</t>
  </si>
  <si>
    <t>Izolace návleková  tl. stěny 13 mm vnitřní průměr 28 mm</t>
  </si>
  <si>
    <t>-390681434</t>
  </si>
  <si>
    <t>722181213.2</t>
  </si>
  <si>
    <t>Izolace návleková  tl. stěny 13 mm vnitřní průměr 38 mm</t>
  </si>
  <si>
    <t>709827685</t>
  </si>
  <si>
    <t>722181213.3</t>
  </si>
  <si>
    <t>Izolace návleková  tl. stěny 13 mm vnitřní průměr 45 mm</t>
  </si>
  <si>
    <t>1418940473</t>
  </si>
  <si>
    <t>722181215</t>
  </si>
  <si>
    <t>Iizolace návleková tl. stěny 25 mm vnitřní průměr 22 mm</t>
  </si>
  <si>
    <t>744901179</t>
  </si>
  <si>
    <t>722181215.1</t>
  </si>
  <si>
    <t>Iizolace návleková   tl. stěny 25 mm vnitřní průměr 28 mm</t>
  </si>
  <si>
    <t>-1725985502</t>
  </si>
  <si>
    <t>722181215.2</t>
  </si>
  <si>
    <t>Iizolace návleková   tl. stěny 25 mm vnitřní průměr 38 mm</t>
  </si>
  <si>
    <t>-427464459</t>
  </si>
  <si>
    <t>722182001</t>
  </si>
  <si>
    <t>Montáž izolačních skruží na potrubí přímé DN 25 samolepící spoj, rychlouzávěr</t>
  </si>
  <si>
    <t>-2029121492</t>
  </si>
  <si>
    <t>722182004</t>
  </si>
  <si>
    <t>Montáž izolačních skruží na potrubí přímé DN 40 samolepící spoj, rychlouzávěr</t>
  </si>
  <si>
    <t>5079774</t>
  </si>
  <si>
    <t>722190224</t>
  </si>
  <si>
    <t>Přípojky vodovodní pro pevné připojení DN 32</t>
  </si>
  <si>
    <t>143706857</t>
  </si>
  <si>
    <t>722221112</t>
  </si>
  <si>
    <t>Kohout vypouštěcí kulový,  DN 15</t>
  </si>
  <si>
    <t>-1160366081</t>
  </si>
  <si>
    <t>722221113</t>
  </si>
  <si>
    <t>Kohout vypouštěcí kulový,  DN 20</t>
  </si>
  <si>
    <t>1154552286</t>
  </si>
  <si>
    <t>722231164</t>
  </si>
  <si>
    <t>Ventil pojistný pružinový P10-237-616, G 5/4</t>
  </si>
  <si>
    <t>400633514</t>
  </si>
  <si>
    <t>722236514</t>
  </si>
  <si>
    <t>Filtr,velikost oka 0,4mm,vnitřní závity DN 32</t>
  </si>
  <si>
    <t>1334216831</t>
  </si>
  <si>
    <t>722237121</t>
  </si>
  <si>
    <t>Kohout kulový,2xvnitřní záv. R250D DN 15</t>
  </si>
  <si>
    <t>-1613672582</t>
  </si>
  <si>
    <t>722237122</t>
  </si>
  <si>
    <t>Kohout kulový,2xvnitřní záv.  R250D DN 20</t>
  </si>
  <si>
    <t>871673108</t>
  </si>
  <si>
    <t>722237123</t>
  </si>
  <si>
    <t>Kohout kulový,2xvnitřní záv.  R250D DN 25</t>
  </si>
  <si>
    <t>1845165410</t>
  </si>
  <si>
    <t>722237124</t>
  </si>
  <si>
    <t>Kohout kulový,2xvnitřní záv. R250D DN 32</t>
  </si>
  <si>
    <t>-196161010</t>
  </si>
  <si>
    <t>722237134</t>
  </si>
  <si>
    <t>Kohout kulový s vypouštěním, R250DS DN 32</t>
  </si>
  <si>
    <t>555401432</t>
  </si>
  <si>
    <t>722237664</t>
  </si>
  <si>
    <t>Klapka zpětná,2xvnitřní závit  N5 DN 32</t>
  </si>
  <si>
    <t>-477585960</t>
  </si>
  <si>
    <t>722290226</t>
  </si>
  <si>
    <t>Zkouška tlaku potrubí závitového DN 50</t>
  </si>
  <si>
    <t>-1522498248</t>
  </si>
  <si>
    <t>722290234</t>
  </si>
  <si>
    <t>Proplach a dezinfekce vodovod.potrubí DN 80</t>
  </si>
  <si>
    <t>-1386091044</t>
  </si>
  <si>
    <t>723213351</t>
  </si>
  <si>
    <t>Kulový kohout rohový R780 1/2"</t>
  </si>
  <si>
    <t>-1027807689</t>
  </si>
  <si>
    <t>724231173</t>
  </si>
  <si>
    <t>Teploměr s pevným stonkem a jímkou DTR 160 mm</t>
  </si>
  <si>
    <t>-1087198819</t>
  </si>
  <si>
    <t>734421130</t>
  </si>
  <si>
    <t>Tlakoměr deformační 0-10 MPa č. 03313, D 160</t>
  </si>
  <si>
    <t>-1271876393</t>
  </si>
  <si>
    <t>R.13</t>
  </si>
  <si>
    <t>cirkulační čerpadlo TV do potrubí</t>
  </si>
  <si>
    <t>-271607900</t>
  </si>
  <si>
    <t>R.14</t>
  </si>
  <si>
    <t>uzemnění</t>
  </si>
  <si>
    <t>2039057567</t>
  </si>
  <si>
    <t>R.15</t>
  </si>
  <si>
    <t>expanzní nádoba s pryž.vakem 24 l pro pitnou vodu</t>
  </si>
  <si>
    <t>530948110</t>
  </si>
  <si>
    <t>998722102</t>
  </si>
  <si>
    <t>Přesun hmot pro vnitřní vodovod, výšky do 12 m</t>
  </si>
  <si>
    <t>-918208143</t>
  </si>
  <si>
    <t>Zařizovací předměty</t>
  </si>
  <si>
    <t>725014131</t>
  </si>
  <si>
    <t>Klozet závěsný  + sedátko, bílý</t>
  </si>
  <si>
    <t>2031733379</t>
  </si>
  <si>
    <t>725014141</t>
  </si>
  <si>
    <t>Klozet závěsný  ZTP + sedátko, bílý</t>
  </si>
  <si>
    <t>2022969916</t>
  </si>
  <si>
    <t>725017132</t>
  </si>
  <si>
    <t>Umyvadlo keram. 55 x 42 cm, bílé</t>
  </si>
  <si>
    <t>-266459475</t>
  </si>
  <si>
    <t>725017153</t>
  </si>
  <si>
    <t>Umyvadlo invalidní  64 x 55 cm,</t>
  </si>
  <si>
    <t>4795910</t>
  </si>
  <si>
    <t>725037128</t>
  </si>
  <si>
    <t>Kryt sifonu umyvadel  bílý, 60 cm</t>
  </si>
  <si>
    <t>-1873042763</t>
  </si>
  <si>
    <t>725111252</t>
  </si>
  <si>
    <t>ovládací deska splachovací  nádrže - ovlád.zepředu</t>
  </si>
  <si>
    <t>1411867021</t>
  </si>
  <si>
    <t>725112146</t>
  </si>
  <si>
    <t>WC modul podomítkový  vč.splach.nádržky</t>
  </si>
  <si>
    <t>-515837486</t>
  </si>
  <si>
    <t>725119306</t>
  </si>
  <si>
    <t>Montáž klozetu závěsného</t>
  </si>
  <si>
    <t>431980629</t>
  </si>
  <si>
    <t>725119401</t>
  </si>
  <si>
    <t>Montáž předstěnových systémů pro zazdění</t>
  </si>
  <si>
    <t>-1691939904</t>
  </si>
  <si>
    <t>725122232</t>
  </si>
  <si>
    <t>Pisoár s integrovaným zdrojem, SLP 19RZ</t>
  </si>
  <si>
    <t>-913960989</t>
  </si>
  <si>
    <t>725212370</t>
  </si>
  <si>
    <t>Umyvadlo pro invalidy keramické</t>
  </si>
  <si>
    <t>-1650787503</t>
  </si>
  <si>
    <t>725219401</t>
  </si>
  <si>
    <t>Montáž umyvadel na šrouby do zdiva</t>
  </si>
  <si>
    <t>-1402040405</t>
  </si>
  <si>
    <t>725219503</t>
  </si>
  <si>
    <t>Montáž krytu sifonu umyvadel</t>
  </si>
  <si>
    <t>-731892946</t>
  </si>
  <si>
    <t>725245103</t>
  </si>
  <si>
    <t>Zástěna sprch 1křídlo v-2m š 900mm bezpeč.sklo</t>
  </si>
  <si>
    <t>101775028</t>
  </si>
  <si>
    <t>725249102</t>
  </si>
  <si>
    <t>Montáž sprchových mís a vaniček</t>
  </si>
  <si>
    <t>-1300043845</t>
  </si>
  <si>
    <t>725311121</t>
  </si>
  <si>
    <t>Dřez nerez s odkap plochou</t>
  </si>
  <si>
    <t>-567117943</t>
  </si>
  <si>
    <t>725314290</t>
  </si>
  <si>
    <t>Příslušenství k dřezu v kuchyňské sestavě</t>
  </si>
  <si>
    <t>2015123362</t>
  </si>
  <si>
    <t>725319101</t>
  </si>
  <si>
    <t>Montáž dřezů jednoduchých</t>
  </si>
  <si>
    <t>-1388692199</t>
  </si>
  <si>
    <t>725334301</t>
  </si>
  <si>
    <t>Nálevka se sifonem PP HL21, DN 32 rozměry 78x55 mm,výška 100 mm</t>
  </si>
  <si>
    <t>-983386378</t>
  </si>
  <si>
    <t>725823111</t>
  </si>
  <si>
    <t>Baterie umyv.dřezová stoján. páková standardní</t>
  </si>
  <si>
    <t>1810624415</t>
  </si>
  <si>
    <t>725849200</t>
  </si>
  <si>
    <t>Montáž baterií sprchových, nastavitelná výška vč. sprchové tyče,ruční sprcha hadice dl. 2,5 m</t>
  </si>
  <si>
    <t>315303247</t>
  </si>
  <si>
    <t>725860201</t>
  </si>
  <si>
    <t>Sifon dřezový HL100, 6/4 ", přípoj myčka, pračka</t>
  </si>
  <si>
    <t>-2051520164</t>
  </si>
  <si>
    <t>725860212</t>
  </si>
  <si>
    <t>Sifon umyvadlový HL134.0 pod omítku</t>
  </si>
  <si>
    <t>-493300746</t>
  </si>
  <si>
    <t>725860227</t>
  </si>
  <si>
    <t>Sifon ke sprchové vaničce PP HL520, D 50 mm HL 520, s krytkou z nerez oceli</t>
  </si>
  <si>
    <t>-416153833</t>
  </si>
  <si>
    <t>725980122</t>
  </si>
  <si>
    <t>Dvířka z plastu, 150 x 300 mm</t>
  </si>
  <si>
    <t>-1355718843</t>
  </si>
  <si>
    <t>R.16</t>
  </si>
  <si>
    <t>montážní rám,sada pro umývadlo</t>
  </si>
  <si>
    <t>1083669516</t>
  </si>
  <si>
    <t>R.17</t>
  </si>
  <si>
    <t>sklopné zrcadlo pro invalidy</t>
  </si>
  <si>
    <t>262913510</t>
  </si>
  <si>
    <t>R.18</t>
  </si>
  <si>
    <t>sada HL 227 k WC</t>
  </si>
  <si>
    <t>898878839</t>
  </si>
  <si>
    <t>R.19</t>
  </si>
  <si>
    <t>baterie zdroje pisoar.ventilu</t>
  </si>
  <si>
    <t>-1312007634</t>
  </si>
  <si>
    <t>R.20</t>
  </si>
  <si>
    <t>podomítkový nosný systém pro urinaly</t>
  </si>
  <si>
    <t>-1689611247</t>
  </si>
  <si>
    <t>R.21</t>
  </si>
  <si>
    <t>Baterie stojánková pro invalidy -umývadlová</t>
  </si>
  <si>
    <t>-1614357774</t>
  </si>
  <si>
    <t>R.22</t>
  </si>
  <si>
    <t>podomítková sprchová baterie páková, chrom,ruční sprcha s hadicí</t>
  </si>
  <si>
    <t>-1052561026</t>
  </si>
  <si>
    <t>642938124</t>
  </si>
  <si>
    <t>Vanička sprchová keram. obd. Neo-Ravenna 120x80 cm</t>
  </si>
  <si>
    <t>-508069551</t>
  </si>
  <si>
    <t>998725101</t>
  </si>
  <si>
    <t>Přesun hmot pro zařizovací předměty, výšky do 6 m</t>
  </si>
  <si>
    <t>811102571</t>
  </si>
  <si>
    <t>R.23</t>
  </si>
  <si>
    <t>pevné madlo provedení chrom ,-WC</t>
  </si>
  <si>
    <t>-536177336</t>
  </si>
  <si>
    <t>R.24</t>
  </si>
  <si>
    <t>sklopné madlo provedení chrom - umývadlo</t>
  </si>
  <si>
    <t>-485033924</t>
  </si>
  <si>
    <t>R.25</t>
  </si>
  <si>
    <t>sklopné madlo provedení chrom, s držákem toal.papíru</t>
  </si>
  <si>
    <t>279735654</t>
  </si>
  <si>
    <t>SO 06-3 - Vytápění</t>
  </si>
  <si>
    <t>Pol26</t>
  </si>
  <si>
    <t>Kombinovaný rozdělovač, 3 okruhy průtok do 2 m3/h, hrdla DN25</t>
  </si>
  <si>
    <t>1365039186</t>
  </si>
  <si>
    <t>Pol18</t>
  </si>
  <si>
    <t>Ocelový teplovodní splynovací kotel výkon 19 kW, účinnost 91%,ekvitermní regulace</t>
  </si>
  <si>
    <t>1190873298</t>
  </si>
  <si>
    <t>Pol19</t>
  </si>
  <si>
    <t>Akumulační nádrž, objem 750 l, návarek 6/4" pro topné el,těleso</t>
  </si>
  <si>
    <t>-1865761444</t>
  </si>
  <si>
    <t>Pol20</t>
  </si>
  <si>
    <t>Tepelná izolace aku nádrží, sada</t>
  </si>
  <si>
    <t>-104393067</t>
  </si>
  <si>
    <t>Pol21</t>
  </si>
  <si>
    <t>Elektrické topné těleso 3kW ( alt.6 kW) do hrdla 6/4", bez termostatu a kabeku, poniklovaná</t>
  </si>
  <si>
    <t>718222389</t>
  </si>
  <si>
    <t>Pol22</t>
  </si>
  <si>
    <t>Směšovací čerpadlový blok ochrana kotle, 65C</t>
  </si>
  <si>
    <t>-865533790</t>
  </si>
  <si>
    <t>Pol23</t>
  </si>
  <si>
    <t>Příložný termostat 65 C</t>
  </si>
  <si>
    <t>396491227</t>
  </si>
  <si>
    <t>Pol24</t>
  </si>
  <si>
    <t>Stacionární zásobník TUV objem 113 l, topná vložka 1,45 m2 el.keramická vložka 2,2 kW</t>
  </si>
  <si>
    <t>1883891799</t>
  </si>
  <si>
    <t>Pol25</t>
  </si>
  <si>
    <t>Tlaková expanzní nádoba objem 200 l/6 bar</t>
  </si>
  <si>
    <t>-1033528236</t>
  </si>
  <si>
    <t>Pol27</t>
  </si>
  <si>
    <t>Čerpadlová směšovací stanice oběhové čerpadlo, trojcestný směšovač, armatury</t>
  </si>
  <si>
    <t>-1110960610</t>
  </si>
  <si>
    <t>Pol28</t>
  </si>
  <si>
    <t>Čerpadlová nesměšovací stanice oběhové čerpadlo, bypass, armatury</t>
  </si>
  <si>
    <t>-1900321172</t>
  </si>
  <si>
    <t>Pol29</t>
  </si>
  <si>
    <t>Bezpečnostní ventil DN20</t>
  </si>
  <si>
    <t>-1524245201</t>
  </si>
  <si>
    <t>Pol30</t>
  </si>
  <si>
    <t>Pojistný ventil DN15/600 kPa</t>
  </si>
  <si>
    <t>1218767138</t>
  </si>
  <si>
    <t>Pol31</t>
  </si>
  <si>
    <t>Pojistný ventil DN20/250 kPa</t>
  </si>
  <si>
    <t>-652526688</t>
  </si>
  <si>
    <t>Pol32</t>
  </si>
  <si>
    <t>Potrubí měděné, fitinky, pájení 15x1</t>
  </si>
  <si>
    <t>204954551</t>
  </si>
  <si>
    <t>Pol33</t>
  </si>
  <si>
    <t>Potrubí měděné  18x1</t>
  </si>
  <si>
    <t>-266658247</t>
  </si>
  <si>
    <t>Pol34</t>
  </si>
  <si>
    <t>Potrubí měděné 22x1</t>
  </si>
  <si>
    <t>750127518</t>
  </si>
  <si>
    <t>Pol35</t>
  </si>
  <si>
    <t>Potrubí měděné 28x1</t>
  </si>
  <si>
    <t>-1910244871</t>
  </si>
  <si>
    <t>Pol36</t>
  </si>
  <si>
    <t>Izolace tepelná návlek. pro potrubí Cu 15x1, tl.9 mm</t>
  </si>
  <si>
    <t>-502719134</t>
  </si>
  <si>
    <t>Pol37</t>
  </si>
  <si>
    <t>Izolace tepelná návlek.t pro potrubí Cu 18x1, tl.13 mm</t>
  </si>
  <si>
    <t>1818198818</t>
  </si>
  <si>
    <t>Pol38</t>
  </si>
  <si>
    <t>Izolace tepelná návlek.t pro potrubí Cu 22x1, tl.13 mm</t>
  </si>
  <si>
    <t>1179627517</t>
  </si>
  <si>
    <t>Pol39</t>
  </si>
  <si>
    <t>Izolace tepelná návlek. pro potrubí Cu 28x1, tl.13 mm</t>
  </si>
  <si>
    <t>-561202702</t>
  </si>
  <si>
    <t>Pol40</t>
  </si>
  <si>
    <t>Kulový uzavírací kohout závitový, vč. přechodů DN25</t>
  </si>
  <si>
    <t>1752113016</t>
  </si>
  <si>
    <t>Pol41</t>
  </si>
  <si>
    <t>Kulový uzavírací kohout závitový, vč. přechodů DN20</t>
  </si>
  <si>
    <t>370230325</t>
  </si>
  <si>
    <t>Pol42</t>
  </si>
  <si>
    <t>Filtr závitový s nerezovým sítkem,mosaz DN25</t>
  </si>
  <si>
    <t>1836102553</t>
  </si>
  <si>
    <t>Pol43</t>
  </si>
  <si>
    <t>Filtr závitový s nerezovým sítkem,mosaz DN20</t>
  </si>
  <si>
    <t>-621353414</t>
  </si>
  <si>
    <t>Pol44</t>
  </si>
  <si>
    <t>Zpětná klapka  universální DN20</t>
  </si>
  <si>
    <t>568461196</t>
  </si>
  <si>
    <t>Pol45</t>
  </si>
  <si>
    <t>Vypouštěcí kulový závitový kohout, záslepka DN15</t>
  </si>
  <si>
    <t>-1935391133</t>
  </si>
  <si>
    <t>Pol46</t>
  </si>
  <si>
    <t>Vypouštěcí kulový závitový kohout, záslepka DN20</t>
  </si>
  <si>
    <t>-1779997460</t>
  </si>
  <si>
    <t>Pol47</t>
  </si>
  <si>
    <t>Automatický odvzdušňovací ventil DN10</t>
  </si>
  <si>
    <t>295564200</t>
  </si>
  <si>
    <t>Pol48</t>
  </si>
  <si>
    <t>Teploměr s jímkou</t>
  </si>
  <si>
    <t>985856517</t>
  </si>
  <si>
    <t>Pol49</t>
  </si>
  <si>
    <t>Teploměr příložný</t>
  </si>
  <si>
    <t>-127992386</t>
  </si>
  <si>
    <t>Pol50</t>
  </si>
  <si>
    <t>Manometr 0-250 kPa</t>
  </si>
  <si>
    <t>-823473089</t>
  </si>
  <si>
    <t>Pol51</t>
  </si>
  <si>
    <t>Topné trubkové koupelnové těleso 1675x600</t>
  </si>
  <si>
    <t>-1488267830</t>
  </si>
  <si>
    <t>Pol52</t>
  </si>
  <si>
    <t>Elektrické topné těleso pro topný žebřík, 300 W s termostatem</t>
  </si>
  <si>
    <t>-577716483</t>
  </si>
  <si>
    <t>Pol53</t>
  </si>
  <si>
    <t>typ R10VK-6050, výška 600 mm, délka 500 mm</t>
  </si>
  <si>
    <t>450051800</t>
  </si>
  <si>
    <t>Pol54</t>
  </si>
  <si>
    <t>typ R10VK-6060, výška 600 mm, délka 500 mm</t>
  </si>
  <si>
    <t>-268587513</t>
  </si>
  <si>
    <t>Pol55</t>
  </si>
  <si>
    <t>typ R11VK-6050, výška 600 mm, délka 500 mm</t>
  </si>
  <si>
    <t>-2101639319</t>
  </si>
  <si>
    <t>Pol56</t>
  </si>
  <si>
    <t>typ R11VK-6090, výška 600 mm, délka 900 mm</t>
  </si>
  <si>
    <t>-1435108347</t>
  </si>
  <si>
    <t>Pol57</t>
  </si>
  <si>
    <t>typ R22VK-9040, výška 900 mm, délka 400 mm</t>
  </si>
  <si>
    <t>-566937085</t>
  </si>
  <si>
    <t>Pol58</t>
  </si>
  <si>
    <t>typ R22VK-9050, výška 900 mm, délka 500 mm</t>
  </si>
  <si>
    <t>-34717344</t>
  </si>
  <si>
    <t>Pol59</t>
  </si>
  <si>
    <t>typ R22VK-9060, výška 900 mm, délka 600 mm</t>
  </si>
  <si>
    <t>-1829380646</t>
  </si>
  <si>
    <t>Pol60</t>
  </si>
  <si>
    <t>typ R22VK-9080, výška 900 mm, délka 800 mm</t>
  </si>
  <si>
    <t>-1854366844</t>
  </si>
  <si>
    <t>Pol61</t>
  </si>
  <si>
    <t>Dvojité připojovací šroubení pro napojení přesných trubek Cu 15x1</t>
  </si>
  <si>
    <t>-1343242687</t>
  </si>
  <si>
    <t>Pol62</t>
  </si>
  <si>
    <t>Spodní napojení topného žebříku rad.ventilem  ponorná trubka, šroubení</t>
  </si>
  <si>
    <t>882710642</t>
  </si>
  <si>
    <t>Pol63</t>
  </si>
  <si>
    <t>Termostatická hlavice  s kapalinovým čidlem</t>
  </si>
  <si>
    <t>1051398563</t>
  </si>
  <si>
    <t>Pol64</t>
  </si>
  <si>
    <t>Šroubení svěrné pro napojení,pro CU 15x1</t>
  </si>
  <si>
    <t>-2050622418</t>
  </si>
  <si>
    <t>Pol65</t>
  </si>
  <si>
    <t>topná a tlaková zkouška</t>
  </si>
  <si>
    <t>1131530619</t>
  </si>
  <si>
    <t>SO 06-4 - Silnoproudá elektrotechnika</t>
  </si>
  <si>
    <t>460010024</t>
  </si>
  <si>
    <t>Vytyčení trasy vedení kabelového (podzemního) v zastavěném prostoru</t>
  </si>
  <si>
    <t>km</t>
  </si>
  <si>
    <t>70208853</t>
  </si>
  <si>
    <t>0,026 " vedení NN"</t>
  </si>
  <si>
    <t>460010025</t>
  </si>
  <si>
    <t>Vytyčení trasy inženýrských sítí v zastavěném prostoru</t>
  </si>
  <si>
    <t>-862216096</t>
  </si>
  <si>
    <t>0,026</t>
  </si>
  <si>
    <t>460030161</t>
  </si>
  <si>
    <t>Přípravné terénní práce odstranění podkladu nebo krytu komunikace včetně rozpojení na kusy a zarovnání styčné spáry z betonu prostého, tloušťky do 15 cm</t>
  </si>
  <si>
    <t>-29391965</t>
  </si>
  <si>
    <t>26*0,5 "vedení nn v komunikaci"</t>
  </si>
  <si>
    <t>460030036</t>
  </si>
  <si>
    <t>Přípravné terénní práce vytrhání dlažby včetně ručního rozebrání, vytřídění, odhozu na hromady nebo naložení na dopravní prostředek a očistění kostek nebo dlaždic z pískového podkladu z dlaždic betonových nebo keramických, spáry zalité</t>
  </si>
  <si>
    <t>-2095150619</t>
  </si>
  <si>
    <t>86*0,5" výkop pro zemnicí pásek kolem objektu"</t>
  </si>
  <si>
    <t>460150294</t>
  </si>
  <si>
    <t>Hloubení zapažených i nezapažených kabelových rýh ručně včetně urovnání dna s přemístěním výkopku do vzdálenosti 3 m od okraje jámy nebo naložením na dopravní prostředek šířky 50 cm, hloubky 110 cm, v hornině třídy 4</t>
  </si>
  <si>
    <t>-1099749475</t>
  </si>
  <si>
    <t>26 " vedení NN v komunikaci"</t>
  </si>
  <si>
    <t>696225194</t>
  </si>
  <si>
    <t>86 " pro zemnič hromosvodu"</t>
  </si>
  <si>
    <t>460510074</t>
  </si>
  <si>
    <t>Kabelové prostupy, kanály a multikanály kabelové prostupy z trub plastových včetně osazení, utěsnění a spárování do rýhy, bez výkopových prací s obetonováním, vnitřního průměru do 10 cm</t>
  </si>
  <si>
    <t>149091669</t>
  </si>
  <si>
    <t>345713520</t>
  </si>
  <si>
    <t>trubka elektroinstalační ohebná dvouplášťová korugovaná D 52/63 mm, HDPE+LDPE</t>
  </si>
  <si>
    <t>-1467638649</t>
  </si>
  <si>
    <t>1361050671</t>
  </si>
  <si>
    <t>460560304</t>
  </si>
  <si>
    <t>Zásyp kabelových rýh ručně včetně zhutnění a uložení výkopku do vrstev a urovnání povrchu šířky 50 cm hloubky 120 cm, v hornině třídy 4</t>
  </si>
  <si>
    <t>-177197713</t>
  </si>
  <si>
    <t>460620013</t>
  </si>
  <si>
    <t>Úprava terénu provizorní úprava terénu včetně odkopání drobných nerovností a zásypu prohlubní se zhutněním, v hornině třídy 3</t>
  </si>
  <si>
    <t>2081598685</t>
  </si>
  <si>
    <t>26*0,5 " vedení NN"</t>
  </si>
  <si>
    <t>86*0,35 " terén-odkop pro uzemnění"</t>
  </si>
  <si>
    <t>460650042</t>
  </si>
  <si>
    <t>Vozovky a chodníky zřízení podkladní vrstvy včetně rozprostření a úpravy podkladu ze štěrkopísku, včetně zhutnění, tloušťky přes 5 do 10 cm</t>
  </si>
  <si>
    <t>2036075028</t>
  </si>
  <si>
    <t>26*0,5</t>
  </si>
  <si>
    <t>460650122</t>
  </si>
  <si>
    <t>Vozovky a chodníky kryt vozovky z betonu prostého, tloušťky přes 5 do 10 cm</t>
  </si>
  <si>
    <t>-2080330331</t>
  </si>
  <si>
    <t>460650151</t>
  </si>
  <si>
    <t>Vozovky a chodníky kladení dlažby včetně spárování, do lože z kameniva těženého z kostek kamenných velkých</t>
  </si>
  <si>
    <t>-1392611637</t>
  </si>
  <si>
    <t>0,1 " úprava  terénu po uzemnění SO 06 součást objektu "</t>
  </si>
  <si>
    <t>460270172</t>
  </si>
  <si>
    <t>Pilíře a skříně pro rozvod nn zazdění a začištění skříně včetně vysekání otvoru pro skříň a kabelový svod ve zdivu, a obnovy okolní povrchové úpravy bez koncovkového dílu hloubky do 30 cm výšky 60 cm a šířky přes 30 do 45 cm</t>
  </si>
  <si>
    <t>-1710626441</t>
  </si>
  <si>
    <t>1"přípojková skříň kS06</t>
  </si>
  <si>
    <t>460270181</t>
  </si>
  <si>
    <t>Pilíře a skříně pro rozvod nn zazdění a začištění skříně včetně vysekání otvoru pro skříň a kabelový svod ve zdivu, a obnovy okolní povrchové úpravy bez koncovkového dílu hloubky do 30 cm výšky 105 cm a šířky do 75 cm</t>
  </si>
  <si>
    <t>1637051937</t>
  </si>
  <si>
    <t>1"zazdění RP1"</t>
  </si>
  <si>
    <t>460680161</t>
  </si>
  <si>
    <t>Prorážení otvorů a ostatní bourací práce vybourání otvoru ve zdivu cihelném plochy do 0,0225 m2 a tloušťky do 15 cm</t>
  </si>
  <si>
    <t>-1756298451</t>
  </si>
  <si>
    <t>22 " průchod přes stěny"</t>
  </si>
  <si>
    <t>460680162</t>
  </si>
  <si>
    <t>Prorážení otvorů a ostatní bourací práce vybourání otvoru ve zdivu cihelném plochy do 0,0225 m2 a tloušťky přes 15 do 30 cm</t>
  </si>
  <si>
    <t>1506431129</t>
  </si>
  <si>
    <t>13 " průchod přes stěny"</t>
  </si>
  <si>
    <t>460680452</t>
  </si>
  <si>
    <t>Prorážení otvorů a ostatní bourací práce vysekání kapes nebo výklenků ve zdivu cihelném, pro osazení špalíků, kotevních prvků nebo krabic, velikosti 10x10x8 cm</t>
  </si>
  <si>
    <t>-652833694</t>
  </si>
  <si>
    <t>302 " pro krabice"</t>
  </si>
  <si>
    <t>460690061</t>
  </si>
  <si>
    <t>Osazení kotevních prvků hmoždinek včetně vyvrtání otvorů, pro upevnění elektroinstalací ve stropech keramických, vnějšího průměru do 8 mm</t>
  </si>
  <si>
    <t>-303066308</t>
  </si>
  <si>
    <t>238 " pro svítidla"</t>
  </si>
  <si>
    <t>562810840</t>
  </si>
  <si>
    <t>hmoždinka do dutých stěn a stropů 8mm</t>
  </si>
  <si>
    <t>tis kus</t>
  </si>
  <si>
    <t>-1877506046</t>
  </si>
  <si>
    <t>0.238</t>
  </si>
  <si>
    <t>460680531</t>
  </si>
  <si>
    <t>Prorážení otvorů a ostatní bourací práce vysekání rýh pro montáž trubek a kabelů ve stropech hloubky do 3 cm a šířky do 3 cm</t>
  </si>
  <si>
    <t>-1195263593</t>
  </si>
  <si>
    <t>460680581</t>
  </si>
  <si>
    <t>Prorážení otvorů a ostatní bourací práce vysekání rýh pro montáž trubek a kabelů v cihelných zdech hloubky do 3 cm a šířky do 3 cm</t>
  </si>
  <si>
    <t>793236869</t>
  </si>
  <si>
    <t>460680582</t>
  </si>
  <si>
    <t>Prorážení otvorů a ostatní bourací práce vysekání rýh pro montáž trubek a kabelů v cihelných zdech hloubky do 3 cm a šířky přes 3 do 5 cm</t>
  </si>
  <si>
    <t>417342708</t>
  </si>
  <si>
    <t>460680592</t>
  </si>
  <si>
    <t>Prorážení otvorů a ostatní bourací práce vysekání rýh pro montáž trubek a kabelů v cihelných zdech hloubky přes 3 do 5 cm a šířky do 5 cm</t>
  </si>
  <si>
    <t>1125809037</t>
  </si>
  <si>
    <t>460680605</t>
  </si>
  <si>
    <t>Prorážení otvorů a ostatní bourací práce vysekání rýh pro montáž trubek a kabelů v cihelných zdech hloubky přes 5 do 7 cm a šířky přes 10 do 15 cm</t>
  </si>
  <si>
    <t>-1952083535</t>
  </si>
  <si>
    <t>743414111</t>
  </si>
  <si>
    <t xml:space="preserve">Montáž krabic elektroinstalačních bez napojení na trubky a lišty, demontáže a montáže víčka a přístroje rozvodek se zapojením vodičů na svorkovnici zapuštěných plastových kruhových </t>
  </si>
  <si>
    <t>1069845558</t>
  </si>
  <si>
    <t>460710102R.1</t>
  </si>
  <si>
    <t>Vyplnění rýh a otvorů zabetonování otvorů ve stěnách včetně bednění a výztuže plochy do 0,09 m2 a tlouštky přes 10 d o 30 cm-Vyplnění průchodu přes stěny</t>
  </si>
  <si>
    <t>-1549512424</t>
  </si>
  <si>
    <t>460710001</t>
  </si>
  <si>
    <t>Vyplnění rýh a otvorů vyplnění a omítnutí rýh ve stropech hloubky do 3 cm a šířky do 3 cm</t>
  </si>
  <si>
    <t>437169666</t>
  </si>
  <si>
    <t>460710031</t>
  </si>
  <si>
    <t>Vyplnění rýh a otvorů vyplnění a omítnutí rýh ve stěnách hloubky do 3 cm a šířky do 3 cm</t>
  </si>
  <si>
    <t>-1719877557</t>
  </si>
  <si>
    <t>460710032</t>
  </si>
  <si>
    <t>Vyplnění rýh a otvorů vyplnění a omítnutí rýh ve stěnách hloubky do 3 cm a šířky přes 3 do 5 cm</t>
  </si>
  <si>
    <t>-2120078990</t>
  </si>
  <si>
    <t>460710042</t>
  </si>
  <si>
    <t>Vyplnění rýh a otvorů vyplnění a omítnutí rýh ve stěnách hloubky přes 3 do 5 cm a šířky do 5 cm</t>
  </si>
  <si>
    <t>800072845</t>
  </si>
  <si>
    <t>460710055</t>
  </si>
  <si>
    <t>Vyplnění rýh a otvorů vyplnění a omítnutí rýh ve stěnách hloubky přes 5 do 7 cm a šířky přes 10 do 15 cm</t>
  </si>
  <si>
    <t>-778482661</t>
  </si>
  <si>
    <t>742111300</t>
  </si>
  <si>
    <t>Montáž rozvodnic oceloplechových nebo plastových bez zapojení vodičů běžných, hmotnosti do 100 kg</t>
  </si>
  <si>
    <t>-142212691</t>
  </si>
  <si>
    <t>357131040R.1</t>
  </si>
  <si>
    <t>Rozvaděče nn jednoúčelové-rozvodnice zapuštěná  RP1 dle výkresu</t>
  </si>
  <si>
    <t>1092180960</t>
  </si>
  <si>
    <t>742311120</t>
  </si>
  <si>
    <t xml:space="preserve">Montáž skříní pojistkových tenkocementových přípojkových, typ bez zapojení vodičů </t>
  </si>
  <si>
    <t>-1354003119</t>
  </si>
  <si>
    <t>357117150</t>
  </si>
  <si>
    <t>skříň přípojková plastová pro koncové připojení (na zazdění) 3x100A</t>
  </si>
  <si>
    <t>1964686695</t>
  </si>
  <si>
    <t>1"KS 06"</t>
  </si>
  <si>
    <t>747219520</t>
  </si>
  <si>
    <t>Montáž pojistek se zapojením vodičů pojistkových částí patron nožových</t>
  </si>
  <si>
    <t>-402518547</t>
  </si>
  <si>
    <t>358252360</t>
  </si>
  <si>
    <t>pojistka nízkoztrátová PHNA00 80A provedení normální, charakteristika  gG</t>
  </si>
  <si>
    <t>-1302316157</t>
  </si>
  <si>
    <t>358252380</t>
  </si>
  <si>
    <t>pojistka nízkoztrátová PHNA00 100A provedení normální, charakteristika  gG</t>
  </si>
  <si>
    <t>415596687</t>
  </si>
  <si>
    <t>742811320</t>
  </si>
  <si>
    <t xml:space="preserve">Montáž svorkovnic do rozváděčů s popisnými štítky se zapojením vodičů na jedné straně řadových, průřezové plochy vodičů do ochranných </t>
  </si>
  <si>
    <t>-1236609063</t>
  </si>
  <si>
    <t>345629052R</t>
  </si>
  <si>
    <t>svornice ochranná EPS3-pro O.P.</t>
  </si>
  <si>
    <t>1477723459</t>
  </si>
  <si>
    <t>743411121</t>
  </si>
  <si>
    <t xml:space="preserve">Montáž krabic elektroinstalačních bez napojení na trubky a lišty, demontáže a montáže víčka a přístroje protahovacích nebo odbočných zapuštěných plastových čtyřhranných </t>
  </si>
  <si>
    <t>-773118702</t>
  </si>
  <si>
    <t>345715240</t>
  </si>
  <si>
    <t>krabice přístrojová odbočná s víčkem z PH, 132x132 mm, hloubka 72 mm</t>
  </si>
  <si>
    <t>-1227508551</t>
  </si>
  <si>
    <t>345715320</t>
  </si>
  <si>
    <t>krabice přístrojová odbočná s víčkem z PH, 107x107 mm, hloubka 50 mm</t>
  </si>
  <si>
    <t>1394904075</t>
  </si>
  <si>
    <t>743412111</t>
  </si>
  <si>
    <t xml:space="preserve">Montáž krabic elektroinstalačních bez napojení na trubky a lišty, demontáže a montáže víčka a přístroje přístrojových zapuštěných plastových kruhových </t>
  </si>
  <si>
    <t>-1663432400</t>
  </si>
  <si>
    <t>345715210R1</t>
  </si>
  <si>
    <t>krabice univerzální z PH KU 68-1901</t>
  </si>
  <si>
    <t>-837140285</t>
  </si>
  <si>
    <t>-35614252</t>
  </si>
  <si>
    <t>345715630</t>
  </si>
  <si>
    <t>rozvodka krabicová z PH s víčkem a svorkovnicí krabicovou šroubovací s vodiči 20x4 mm2, D 103 mm x 50 mm</t>
  </si>
  <si>
    <t>-196863979</t>
  </si>
  <si>
    <t>743112313</t>
  </si>
  <si>
    <t>Montáž trubek elektroinstalačních s nasunutím nebo našroubováním do krabic plastových ohebných, uložených pod omítku, D 16 mm</t>
  </si>
  <si>
    <t>-1782921572</t>
  </si>
  <si>
    <t>345710620</t>
  </si>
  <si>
    <t>trubka elektroinstalační ohebná z PVC (ČSN)2316</t>
  </si>
  <si>
    <t>1324349608</t>
  </si>
  <si>
    <t>743112315</t>
  </si>
  <si>
    <t>Montáž trubek elektroinstalačních s nasunutím nebo našroubováním do krabic plastových ohebných, uložených pod omítku, D 23 mm</t>
  </si>
  <si>
    <t>-856900284</t>
  </si>
  <si>
    <t>345710630</t>
  </si>
  <si>
    <t>trubka elektroinstalační ohebná z PVC (ČSN) 2323</t>
  </si>
  <si>
    <t>152101134</t>
  </si>
  <si>
    <t>743619241</t>
  </si>
  <si>
    <t>Montáž uzemňovacího vedení s upevněním, propojením a připojením pomocí svorek doplňků ochranného pospojování ostatních konstrukcí vodičem průřezu do 16 mm2 uloženým volně nebo pod omítkou</t>
  </si>
  <si>
    <t>768286545</t>
  </si>
  <si>
    <t>45+62+38</t>
  </si>
  <si>
    <t>341408420</t>
  </si>
  <si>
    <t>vodič izolovaný s Cu jádrem H07V-R 4 mm2</t>
  </si>
  <si>
    <t>684566454</t>
  </si>
  <si>
    <t>341408440</t>
  </si>
  <si>
    <t>vodič izolovaný s Cu jádrem H07V-R 6 mm2</t>
  </si>
  <si>
    <t>1875308368</t>
  </si>
  <si>
    <t>341408280</t>
  </si>
  <si>
    <t>vodič silový s Cu jádrem CY H07 V-R 16 mm2</t>
  </si>
  <si>
    <t>-629293612</t>
  </si>
  <si>
    <t>743622320</t>
  </si>
  <si>
    <t>Montáž hromosvodného vedení svorek na potrubí se zhotovením pásku</t>
  </si>
  <si>
    <t>-1998147413</t>
  </si>
  <si>
    <t>354420100</t>
  </si>
  <si>
    <t>svorka uzemnění Cu univerzální</t>
  </si>
  <si>
    <t>-1549252781</t>
  </si>
  <si>
    <t>91492081</t>
  </si>
  <si>
    <t>-1838280887</t>
  </si>
  <si>
    <t>104*0,95</t>
  </si>
  <si>
    <t>743621110</t>
  </si>
  <si>
    <t>Montáž hromosvodného vedení svodových drátů nebo lan s podpěrami, D do 10 mm</t>
  </si>
  <si>
    <t>-2104644545</t>
  </si>
  <si>
    <t>103601471</t>
  </si>
  <si>
    <t>50/2,5</t>
  </si>
  <si>
    <t>354414150</t>
  </si>
  <si>
    <t>podpěra vedení FeZn do zdiva 150 mm</t>
  </si>
  <si>
    <t>773822400</t>
  </si>
  <si>
    <t>354414900</t>
  </si>
  <si>
    <t>podpěra vedení FeZn na hřebenáče a prejzovou krytinu 120 mm</t>
  </si>
  <si>
    <t>286236437</t>
  </si>
  <si>
    <t>354415500</t>
  </si>
  <si>
    <t>podpěra vedení FeZn na svah</t>
  </si>
  <si>
    <t>1222871146</t>
  </si>
  <si>
    <t>743624110</t>
  </si>
  <si>
    <t>Montáž hromosvodného vedení ochranných prvků úhelníků nebo trubek s držáky do zdiva</t>
  </si>
  <si>
    <t>-1259639819</t>
  </si>
  <si>
    <t>354418320</t>
  </si>
  <si>
    <t>Součásti pro hromosvody a uzemňování trubky ochranné OT 1.7    na ochranu svodu 1.7 m  FeZn</t>
  </si>
  <si>
    <t>1588054598</t>
  </si>
  <si>
    <t>354418490</t>
  </si>
  <si>
    <t>Součásti pro hromosvody a uzemňování držáky jímačů a ochranných trubek držák DJT FeZn</t>
  </si>
  <si>
    <t>1573676877</t>
  </si>
  <si>
    <t>743629300</t>
  </si>
  <si>
    <t>Montáž hromosvodného vedení doplňků štítků k označení svodů</t>
  </si>
  <si>
    <t>2124324937</t>
  </si>
  <si>
    <t>354421100</t>
  </si>
  <si>
    <t>Součásti pro hromosvody a uzemňování štítek plastový čísla svodů  3 /VS010/</t>
  </si>
  <si>
    <t>1998083954</t>
  </si>
  <si>
    <t>735345500R.1</t>
  </si>
  <si>
    <t>Tabulka bezpečnostní na svody hromosvodui</t>
  </si>
  <si>
    <t>-48754907</t>
  </si>
  <si>
    <t>743622100</t>
  </si>
  <si>
    <t xml:space="preserve">Montáž hromosvodného vedení svorek se 2 šrouby, </t>
  </si>
  <si>
    <t>1670209865</t>
  </si>
  <si>
    <t>30+12</t>
  </si>
  <si>
    <t>354418850</t>
  </si>
  <si>
    <t>svorka spojovací pro lano D 8-10 mm</t>
  </si>
  <si>
    <t>-1398621</t>
  </si>
  <si>
    <t>354419960</t>
  </si>
  <si>
    <t>svorka odbočovací a spojovací pro spojování kruhových a páskových vodičů, FeZn</t>
  </si>
  <si>
    <t>2036319795</t>
  </si>
  <si>
    <t>587736469</t>
  </si>
  <si>
    <t>5+4+5+3+2</t>
  </si>
  <si>
    <t>354418750</t>
  </si>
  <si>
    <t>svorka křížová pro vodič D 6-10 mm</t>
  </si>
  <si>
    <t>2108870165</t>
  </si>
  <si>
    <t>354419050</t>
  </si>
  <si>
    <t>svorka připojovací k připojení okapových žlabů</t>
  </si>
  <si>
    <t>-318782005</t>
  </si>
  <si>
    <t>-1422112021</t>
  </si>
  <si>
    <t>689348177</t>
  </si>
  <si>
    <t>354418600</t>
  </si>
  <si>
    <t>svorka FeZn k jímací tyči - 4 šrouby</t>
  </si>
  <si>
    <t>1280405092</t>
  </si>
  <si>
    <t>743631400</t>
  </si>
  <si>
    <t>Montáž jímacích tyčí délky do 3 m, na střešní hřeben</t>
  </si>
  <si>
    <t>1081201389</t>
  </si>
  <si>
    <t>354410400</t>
  </si>
  <si>
    <t>tyč jímací se závitem do dřeva 2000 mm FeZn</t>
  </si>
  <si>
    <t>534564557</t>
  </si>
  <si>
    <t>744411220</t>
  </si>
  <si>
    <t>Montáž kabelů měděných do 1 kV bez ukončení, uložených pod omítku stěn sk. 2 - CYBY, CYKY, CYMY, NYM, počtu a průřezu žil 2x1,5 až 2,5 mm2, 3x1,5 mm2, 4x1,5 mm2</t>
  </si>
  <si>
    <t>-426488863</t>
  </si>
  <si>
    <t>10+82+89+591+45</t>
  </si>
  <si>
    <t>341110050R01</t>
  </si>
  <si>
    <t>Kabely silové s měděným jádrem -funkční integrita-CXKH V-P 60R  2x1,5 mm2</t>
  </si>
  <si>
    <t>-1940786693</t>
  </si>
  <si>
    <t>341110050</t>
  </si>
  <si>
    <t>kabel silový s Cu jádrem CYKY 2x1,5 mm2</t>
  </si>
  <si>
    <t>76756133</t>
  </si>
  <si>
    <t>341110300</t>
  </si>
  <si>
    <t>Kabely silové s měděným jádrem pro jmenovité napětí 750 V CYKY   PN-KV-061-00 3 x 1,5</t>
  </si>
  <si>
    <t>-1186179658</t>
  </si>
  <si>
    <t>591+45</t>
  </si>
  <si>
    <t>341110300R</t>
  </si>
  <si>
    <t>Kabely silové s měděným jádrem pro jmenovité napětí 750 V CYKY-O-   PN-KV-061-00 3 x 1,5</t>
  </si>
  <si>
    <t>1587404189</t>
  </si>
  <si>
    <t>744411230</t>
  </si>
  <si>
    <t>Montáž kabelů měděných do 1 kV bez ukončení, uložených pod omítku stěn sk. 2 - CYBY, CYKY, CYMY, NYM, počtu a průřezu žil 2x4 až 6 mm2, 3x2,5 až 6 mm2, 4x2,5 až 4 mm2, 5x1,5 až 2,5 mm2, 7x1,5 až 2,5 mm2</t>
  </si>
  <si>
    <t>298068251</t>
  </si>
  <si>
    <t>1425+112+193</t>
  </si>
  <si>
    <t>341110360</t>
  </si>
  <si>
    <t>Kabely silové s měděným jádrem pro jmenovité napětí 750 V CYKY   PN-KV-061-00 3 x 2,5</t>
  </si>
  <si>
    <t>962065879</t>
  </si>
  <si>
    <t>1425</t>
  </si>
  <si>
    <t>341110940</t>
  </si>
  <si>
    <t>Kabely silové s měděným jádrem pro jmenovité napětí 750 V CYKY   PN-KV-061-00 5 x  2,5</t>
  </si>
  <si>
    <t>-741041225</t>
  </si>
  <si>
    <t>341110900</t>
  </si>
  <si>
    <t>kabel silový s Cu jádrem CYKY 5x1,5 mm2</t>
  </si>
  <si>
    <t>-1157922337</t>
  </si>
  <si>
    <t>744411950</t>
  </si>
  <si>
    <t>Montáž kabel Cu do 1 kV do 1,00 kg pod omítku stěn</t>
  </si>
  <si>
    <t>-312116188</t>
  </si>
  <si>
    <t>341111000R12</t>
  </si>
  <si>
    <t>kabel silový s Cu jádrem CYKY 5x10 mm2</t>
  </si>
  <si>
    <t>-1781768487</t>
  </si>
  <si>
    <t>744431400</t>
  </si>
  <si>
    <t>Montáž kabelů měděných do l kV bez ukončení, uložených volně sk. 1 - CYKY, NYM, NYY, YSLY, počtu a průřezu žil 3x25 až 35 mm2, 4x16 až 25 mm2, 5x16 mm2, 24x2,5 mm2, 37x1,5 mm2, 48x1,5 mm2</t>
  </si>
  <si>
    <t>348710328</t>
  </si>
  <si>
    <t>744411260</t>
  </si>
  <si>
    <t>Montáž kabelů měděných do 1 kV bez ukončení, uložených pod omítku stěn sk. 2 - CYBY, CYKY, CYMY, NYM, počtu a průřezu žil 4x16 až 25 mm2</t>
  </si>
  <si>
    <t>-1782629019</t>
  </si>
  <si>
    <t>341116100</t>
  </si>
  <si>
    <t>kabel silový s Cu jádrem 1-CYKY 4x25 mm2</t>
  </si>
  <si>
    <t>-1009409644</t>
  </si>
  <si>
    <t>746211110</t>
  </si>
  <si>
    <t>Ukončení vodičů izolovaných s označením a zapojením v rozváděči nebo na přístroji, průřezu žíly do 2,5 mm2</t>
  </si>
  <si>
    <t>-1610220230</t>
  </si>
  <si>
    <t>746212110</t>
  </si>
  <si>
    <t>Ukončení vodičů izolovaných s označením a zapojením na svorkovnici s otevřením a uzavřením krytu, průřezu žíly do 2,5 mm2</t>
  </si>
  <si>
    <t>-1842145747</t>
  </si>
  <si>
    <t>746212150</t>
  </si>
  <si>
    <t>Ukončení vodičů izolovaných s označením a zapojením na svorkovnici s otevřením a uzavřením krytu, průřezu žíly do 16 mm2</t>
  </si>
  <si>
    <t>583979253</t>
  </si>
  <si>
    <t>746413450</t>
  </si>
  <si>
    <t>Ukončení kabelů smršťovací záklopkou nebo páskou se zapojením bez letování, počtu a průřezu žil 4x25 mm2</t>
  </si>
  <si>
    <t>-541785358</t>
  </si>
  <si>
    <t>746426121</t>
  </si>
  <si>
    <t>Ukončení kabelů nebo vodičů koncovkou popř. s vývodkou do 1 kV venkovní kabelů celoplastových počtu a průřezu žil do 4x35 mm2</t>
  </si>
  <si>
    <t>293356087</t>
  </si>
  <si>
    <t>746413580</t>
  </si>
  <si>
    <t>Ukončení kabelů 5x10 mm2 smršťovací záklopkou nebo páskem bez letování</t>
  </si>
  <si>
    <t>1812193172</t>
  </si>
  <si>
    <t>747112011</t>
  </si>
  <si>
    <t>Montáž spínačů jedno nebo dvoupólových polozapuštěných nebo zapuštěných se zapojením vodičů bezšroubové připojení vypínačů, řazení 1-jednopólových</t>
  </si>
  <si>
    <t>111824550</t>
  </si>
  <si>
    <t>345355150</t>
  </si>
  <si>
    <t>spínač jednopólový 10A bílý, slonová kost,IP20</t>
  </si>
  <si>
    <t>-386658127</t>
  </si>
  <si>
    <t>345355150R</t>
  </si>
  <si>
    <t>spínač jednopólový 10A bílý,IP44</t>
  </si>
  <si>
    <t>19341312</t>
  </si>
  <si>
    <t>747112023</t>
  </si>
  <si>
    <t>Montáž spínačů jedno nebo dvoupólových polozapuštěných nebo zapuštěných se zapojením vodičů bezšroubové připojení ovladačů, řazení 1/0S-tlačítkových zapínacích se signální doutnavkou</t>
  </si>
  <si>
    <t>-535130898</t>
  </si>
  <si>
    <t>345358010</t>
  </si>
  <si>
    <t>ovladač zapínací tlačítkový se signální doutnavkou-komplet</t>
  </si>
  <si>
    <t>-959905779</t>
  </si>
  <si>
    <t>747112031</t>
  </si>
  <si>
    <t>Montáž spínačů jedno nebo dvoupólových polozapuštěných nebo zapuštěných se zapojením vodičů bezšroubové připojení přepínačů, řazení 5-sériových</t>
  </si>
  <si>
    <t>1964366043</t>
  </si>
  <si>
    <t>345355750</t>
  </si>
  <si>
    <t>spínač řazení 5 10A bílý, slonová kost</t>
  </si>
  <si>
    <t>1708420943</t>
  </si>
  <si>
    <t>345355750R</t>
  </si>
  <si>
    <t>spínač řazení 5 10A , IP 44 bílý</t>
  </si>
  <si>
    <t>1437765341</t>
  </si>
  <si>
    <t>1 "laboratoř"</t>
  </si>
  <si>
    <t>747111225.1</t>
  </si>
  <si>
    <t>Montáž spínačů jedno nebo dvoupólových nástěnných se zapojením vodičů, pro prostředí venkovní nebo mokré přepínačů, řazení 5-sériových,IP54</t>
  </si>
  <si>
    <t>-809422899</t>
  </si>
  <si>
    <t>1"dílna"</t>
  </si>
  <si>
    <t>345356330R2.1</t>
  </si>
  <si>
    <t>kompletní přepínač č.5 nástěnný,IP54</t>
  </si>
  <si>
    <t>788656166</t>
  </si>
  <si>
    <t>747111226</t>
  </si>
  <si>
    <t>Montáž spínačů jedno nebo dvoupólových nástěnných se zapojením vodičů, pro prostředí venkovní nebo mokré přepínačů, řazení 6-střídavých</t>
  </si>
  <si>
    <t>1628867993</t>
  </si>
  <si>
    <t>345356330R22.1</t>
  </si>
  <si>
    <t>kompletní přepínač č.6 nástěnný,IP55</t>
  </si>
  <si>
    <t>-2125868660</t>
  </si>
  <si>
    <t>4"sklad osiva,kotelna"</t>
  </si>
  <si>
    <t>747112032</t>
  </si>
  <si>
    <t>Montáž spínačů jedno nebo dvoupólových polozapuštěných nebo zapuštěných se zapojením vodičů bezšroubové připojení přepínačů, řazení 6-střídavých</t>
  </si>
  <si>
    <t>-1803446127</t>
  </si>
  <si>
    <t>345355550</t>
  </si>
  <si>
    <t>přepínač střídavý řazení 6 10A bílý, slonová kost,IP20</t>
  </si>
  <si>
    <t>-1121584434</t>
  </si>
  <si>
    <t>345355550R1</t>
  </si>
  <si>
    <t>přepínač střídavý řazení 6 10A bílý,IP44</t>
  </si>
  <si>
    <t>-733048364</t>
  </si>
  <si>
    <t>2 " laboratoř"</t>
  </si>
  <si>
    <t>747112033</t>
  </si>
  <si>
    <t>Montáž spínačů jedno nebo dvoupólových polozapuštěných nebo zapuštěných se zapojením vodičů bezšroubové připojení přepínačů, řazení 7-křížových</t>
  </si>
  <si>
    <t>-1230741144</t>
  </si>
  <si>
    <t>345357130</t>
  </si>
  <si>
    <t>přepínač křížový řazení 7 10A bílý, slonová kost</t>
  </si>
  <si>
    <t>1330139082</t>
  </si>
  <si>
    <t>747413110</t>
  </si>
  <si>
    <t>Montáž ovladačů tlačítkových ve skříni se zapojením vodičů 1 tlačítkových</t>
  </si>
  <si>
    <t>2018407093</t>
  </si>
  <si>
    <t>34536342xR1</t>
  </si>
  <si>
    <t xml:space="preserve">tlačítko " centralstop" , uzamykatelné </t>
  </si>
  <si>
    <t>1763061021</t>
  </si>
  <si>
    <t>742894220</t>
  </si>
  <si>
    <t>Montáž ostatního příslušenství rozvoden tabulek výstražných a označovacích pro přístroje lepením</t>
  </si>
  <si>
    <t>-689691135</t>
  </si>
  <si>
    <t>735345500</t>
  </si>
  <si>
    <t>tabulka bezpečnostní s tiskem 2 barvy A5 248x210 mm samolepící</t>
  </si>
  <si>
    <t>1933741106</t>
  </si>
  <si>
    <t>747511141R</t>
  </si>
  <si>
    <t xml:space="preserve">Montáž signálních přístrojů se zapojením vodičů - signalizace pro postižené </t>
  </si>
  <si>
    <t>komplet</t>
  </si>
  <si>
    <t>-1285022647</t>
  </si>
  <si>
    <t>358352020R</t>
  </si>
  <si>
    <t>signalizace pro postižené - komplet ( zdroj, signal.tlačítko, alarm,tahový spínač)</t>
  </si>
  <si>
    <t>473999810</t>
  </si>
  <si>
    <t>747121120</t>
  </si>
  <si>
    <t>Montáž spínačů tří nebo čtyřpólových nástěnných se zapojením vodičů, pro prostředí obyčejné nebo vlhké do 25 A</t>
  </si>
  <si>
    <t>-1973803422</t>
  </si>
  <si>
    <t>345364800</t>
  </si>
  <si>
    <t>spínač trojpólový 63A GW70407 krabice IP65</t>
  </si>
  <si>
    <t>-919057746</t>
  </si>
  <si>
    <t>747523410</t>
  </si>
  <si>
    <t>Montáž relé pomocných se zapojením vodičů ostatních ventilátorových</t>
  </si>
  <si>
    <t>-758227543</t>
  </si>
  <si>
    <t>3453590R2</t>
  </si>
  <si>
    <t>spínač doběhový pro ventilátory časový do instal. krabice</t>
  </si>
  <si>
    <t>-460675667</t>
  </si>
  <si>
    <t>747161523</t>
  </si>
  <si>
    <t>Montáž zásuvek domovních se zapojením vodičů šroubové připojení venkovní nebo mokré, provedení 2P + PE</t>
  </si>
  <si>
    <t>-661111146</t>
  </si>
  <si>
    <t>5 "sklad osiva,kotelna"</t>
  </si>
  <si>
    <t>345514850R.1</t>
  </si>
  <si>
    <t>zásuvka nástěnná 16A/230V,IP 55</t>
  </si>
  <si>
    <t>-1848884979</t>
  </si>
  <si>
    <t>5"sklad osiva,kotelna"</t>
  </si>
  <si>
    <t>345514850R01</t>
  </si>
  <si>
    <t>zásuvka nástěnná 16A/230V,IP 54</t>
  </si>
  <si>
    <t>1197443043</t>
  </si>
  <si>
    <t>8" technické místnosti,dílna,sklady"</t>
  </si>
  <si>
    <t>747161020</t>
  </si>
  <si>
    <t>Montáž zásuvek domovních se zapojením vodičů bezšroubové připojení polozapuštěných nebo zapuštěných 10/16 A, provedení 2P + PE dvojí zapojení pro průběžnou montáž</t>
  </si>
  <si>
    <t>1246088314</t>
  </si>
  <si>
    <t>23+15</t>
  </si>
  <si>
    <t>345551030</t>
  </si>
  <si>
    <t>zásuvka 1násobná 16A bílý, slonová kost</t>
  </si>
  <si>
    <t>845074017</t>
  </si>
  <si>
    <t>345551030R01</t>
  </si>
  <si>
    <t>zásuvka 1násobná 16A bílý,IP44</t>
  </si>
  <si>
    <t>1312346891</t>
  </si>
  <si>
    <t>23"laboratoř"</t>
  </si>
  <si>
    <t>747161030</t>
  </si>
  <si>
    <t>Montáž zásuvek domovních se zapojením vodičů bezšroubové připojení polozapuštěných nebo zapuštěných 10/16 A, provedení 2x (2P + PE) dvojnásobná</t>
  </si>
  <si>
    <t>1453117080</t>
  </si>
  <si>
    <t>345551230</t>
  </si>
  <si>
    <t>zásuvka 2násobná 16A bílá, slonová kost</t>
  </si>
  <si>
    <t>299712743</t>
  </si>
  <si>
    <t>345551230R03</t>
  </si>
  <si>
    <t>zásuvka 2násobná 16A bílá,ochrana proti přepětí</t>
  </si>
  <si>
    <t>1098961012</t>
  </si>
  <si>
    <t>4 " kanceláře"</t>
  </si>
  <si>
    <t>747162106</t>
  </si>
  <si>
    <t>Montáž zásuvek průmyslových se zapojením vodičů spojovacích, provedení IP 67 3P+N+PE 16 A</t>
  </si>
  <si>
    <t>1993944138</t>
  </si>
  <si>
    <t>358112570R</t>
  </si>
  <si>
    <t>Zásuvky a vidlice nad 16 A nn zásuvky nástěnné, proti stříkající vodě, IP54 , 16 A, 400 V, 5pól.</t>
  </si>
  <si>
    <t>172799728</t>
  </si>
  <si>
    <t>2 " dílna"</t>
  </si>
  <si>
    <t>748122114</t>
  </si>
  <si>
    <t>Montáž svítidel zářivkových se zapojením vodičů průmyslových stropních přisazených 2 zdroje s krytem</t>
  </si>
  <si>
    <t>1959263121</t>
  </si>
  <si>
    <t>348331100R.1</t>
  </si>
  <si>
    <t xml:space="preserve">Svítidla průmyslová zářivková přisazená-"D"svítidlo průmyslové zářivkové , 2x36W,IP 65,EP, </t>
  </si>
  <si>
    <t>-931380334</t>
  </si>
  <si>
    <t>347510150R.1</t>
  </si>
  <si>
    <t xml:space="preserve">Zářivky lineární standard 36 W /840  G 13 </t>
  </si>
  <si>
    <t>-623802571</t>
  </si>
  <si>
    <t>748122117</t>
  </si>
  <si>
    <t>Montáž svítidel zářivkových se zapojením vodičů průmyslových stropních přisazených 4 zdroje bez krytu</t>
  </si>
  <si>
    <t>171516566</t>
  </si>
  <si>
    <t>348331120.1</t>
  </si>
  <si>
    <t>Svítidla průmyslová zářivková přisazená-A- svítidlo průmyslové zářivkové  4x54W,EP, IP 65, parabolická  mřížka v kombinaci s tvrzeným bezpečnostním sklem- pro laboratoř</t>
  </si>
  <si>
    <t>-1903203542</t>
  </si>
  <si>
    <t>347510150R3</t>
  </si>
  <si>
    <t>Zářivky lineární standard 54 W /840  T5</t>
  </si>
  <si>
    <t>-1122152990</t>
  </si>
  <si>
    <t>748121112</t>
  </si>
  <si>
    <t>Montáž svítidel zářivkových se zapojením vodičů bytových nebo společenských místností stropních přisazených 1 zdroj s krytem</t>
  </si>
  <si>
    <t>1712695879</t>
  </si>
  <si>
    <t>348144350R04</t>
  </si>
  <si>
    <t>svítidlo zářivkové stropní přímé, -"F"zářivkové 1x36W s krytem,IP 40,EP</t>
  </si>
  <si>
    <t>-1305801500</t>
  </si>
  <si>
    <t>1676341262</t>
  </si>
  <si>
    <t>748121114</t>
  </si>
  <si>
    <t>Montáž svítidel zářivkových se zapojením vodičů bytových nebo společenských místností stropních přisazených 2 zdroje s krytem</t>
  </si>
  <si>
    <t>1805762482</t>
  </si>
  <si>
    <t>348144390R04</t>
  </si>
  <si>
    <t>"B"svítidlo zářivkové stropní přímé, mřížka parabolická, EP-2x49W/840/T5,IP20</t>
  </si>
  <si>
    <t>-1968395134</t>
  </si>
  <si>
    <t>347510150R8</t>
  </si>
  <si>
    <t>Zářivky lineární standard 49 W /840  T5</t>
  </si>
  <si>
    <t>-64508205</t>
  </si>
  <si>
    <t>348144390R05</t>
  </si>
  <si>
    <t>"C"svítidlo zářivkové stropní přímé, mřížka parabolická, EP-2x36W/840/T8,IP20</t>
  </si>
  <si>
    <t>-254121861</t>
  </si>
  <si>
    <t>-1942650514</t>
  </si>
  <si>
    <t>348144350R09</t>
  </si>
  <si>
    <t>"E"svítidlo bytové stropní přisazené zářivkové 2x36W s krytem,IP 40,EP</t>
  </si>
  <si>
    <t>2140734866</t>
  </si>
  <si>
    <t>-61321421</t>
  </si>
  <si>
    <t>748123211</t>
  </si>
  <si>
    <t>Montáž svítidel LED se zapojením vodičů průmyslových závěsných lamp</t>
  </si>
  <si>
    <t>242904938</t>
  </si>
  <si>
    <t>348481100R13</t>
  </si>
  <si>
    <t>V-svítidlo   LED  18W  ,přisazené ,venkovní , IP54</t>
  </si>
  <si>
    <t>-2134047267</t>
  </si>
  <si>
    <t>348481100R14</t>
  </si>
  <si>
    <t>K-svítidlo   LED  18W  ,přisazené , IP65,bílé-sprcha</t>
  </si>
  <si>
    <t>482905490</t>
  </si>
  <si>
    <t>748123115</t>
  </si>
  <si>
    <t>Montáž svítidel LED se zapojením vodičů bytových nebo společenských místností přisazených nástěnných reflektorových bez pohybového čidla</t>
  </si>
  <si>
    <t>-595503394</t>
  </si>
  <si>
    <t>14+3</t>
  </si>
  <si>
    <t>348481100R11</t>
  </si>
  <si>
    <t>G-svítidlo   LED  26W  ,přisazené ,IP20(IP40),bílé-soc.zařízení</t>
  </si>
  <si>
    <t>-210590691</t>
  </si>
  <si>
    <t>348481100R12</t>
  </si>
  <si>
    <t>H-svítidlo   LED  14W  ,přisazené ,IP40,bílé</t>
  </si>
  <si>
    <t>-407838932</t>
  </si>
  <si>
    <t>748121212</t>
  </si>
  <si>
    <t>Montáž svítidel zářivkových se zapojením vodičů bytových nebo společenských místností nástěnných přisazených 1 zdroj kompaktní</t>
  </si>
  <si>
    <t>71765378</t>
  </si>
  <si>
    <t>348481100R15</t>
  </si>
  <si>
    <t>N-svítidlo nouzové s vlastním zdrojem,,SE, 1H, 8W,IP20</t>
  </si>
  <si>
    <t>1439791395</t>
  </si>
  <si>
    <t>749212222</t>
  </si>
  <si>
    <t>Montáž a zhotovení ohnivzdorných konstrukcí pro elektrozařízení přepážek (ucpávek) z desek nebo vyztužených omítek silikátových s výplní ve stěnovém průchodu, tl. přes 150 do 300 mm-EI 60/DP1</t>
  </si>
  <si>
    <t>-357780703</t>
  </si>
  <si>
    <t>1,2</t>
  </si>
  <si>
    <t>740991300</t>
  </si>
  <si>
    <t>Zkoušky a prohlídky elektrických rozvodů a zařízení celková prohlídka a vyhotovení revizní zprávy pro objem montážních prací přes 500 do 1000 tis. Kč</t>
  </si>
  <si>
    <t>-320217805</t>
  </si>
  <si>
    <t>-53520206</t>
  </si>
  <si>
    <t>747992110</t>
  </si>
  <si>
    <t>Zkoušky a prohlídky elektrických přístrojů měření impedance nulové smyčky okruhu vedení jednofázového 220 V</t>
  </si>
  <si>
    <t>-2078295713</t>
  </si>
  <si>
    <t>747992120</t>
  </si>
  <si>
    <t>Zkoušky a prohlídky elektrických přístrojů měření impedance nulové smyčky okruhu vedení třífázového 3x380 V</t>
  </si>
  <si>
    <t>-253152208</t>
  </si>
  <si>
    <t>1773243983</t>
  </si>
  <si>
    <t>740991920R1</t>
  </si>
  <si>
    <t>Demontáže stávající elektroinstalace</t>
  </si>
  <si>
    <t>hod</t>
  </si>
  <si>
    <t>1605268790</t>
  </si>
  <si>
    <t>SO 06-5 - Vzduchotechnika</t>
  </si>
  <si>
    <t>D1 - Zařízení 1</t>
  </si>
  <si>
    <t xml:space="preserve">    D2 - RYCHLOUPÍNACÍ SPONA</t>
  </si>
  <si>
    <t xml:space="preserve">    D3 - DIAGONÁLNÍ VENTILÁTOR DO KRUHOVÉHO POTRUBÍ IP44</t>
  </si>
  <si>
    <t xml:space="preserve">    D4 - PROTIDEŠŤOVÁ ŽALUZIE NEREZOVÁ</t>
  </si>
  <si>
    <t xml:space="preserve">    D5 - ZPĚTNÁ KLAPKA</t>
  </si>
  <si>
    <t xml:space="preserve">    D6 - KLAPKA DO POTRUBÍ KRUHOVÁ-KK /připojení s nástavcem/</t>
  </si>
  <si>
    <t xml:space="preserve">    D7 - PLASTOVÝ TALÍŘOVÝ VENTIL ODVODNÍ</t>
  </si>
  <si>
    <t xml:space="preserve">    D8 - OHEBNÁ HLINÍKOVÁ HADICE HLUKOVĚ IZOLOVANÁ tl.25 mm např. typu:</t>
  </si>
  <si>
    <t xml:space="preserve">    D9 - KRUHOVÉ POTRUBÍ SPIRO</t>
  </si>
  <si>
    <t xml:space="preserve">    D10 - SPOJOVACÍ MATERIÁL</t>
  </si>
  <si>
    <t xml:space="preserve">    D11 - ZÁVĚSY, ZÁVĚSNÉ LIŠTY, ZÁVITOVÉ TYČE,ZÁVĚSY, KRUHOVÉ ZÁVĚSY,HMOŽDINKY</t>
  </si>
  <si>
    <t>D12 - Hodinové zúčtovací sazby</t>
  </si>
  <si>
    <t xml:space="preserve">    D15 - HODINOVÉ ZÚČTOVACÍ SAZBY- PŘÍPRAVA KE KOMPLEXNÍMU,VYZKOUŠENÍ,OŽIVENÍ A</t>
  </si>
  <si>
    <t>D1</t>
  </si>
  <si>
    <t>Zařízení 1</t>
  </si>
  <si>
    <t>Pol1</t>
  </si>
  <si>
    <t>např. typu TD 500/160 SILENT T, IP44 potrubní ventilátor V=310m3/h, s doběhem</t>
  </si>
  <si>
    <t>1630161089</t>
  </si>
  <si>
    <t>D2</t>
  </si>
  <si>
    <t>RYCHLOUPÍNACÍ SPONA</t>
  </si>
  <si>
    <t>Pol2</t>
  </si>
  <si>
    <t>např. typu VBM 160  rychloup.spona</t>
  </si>
  <si>
    <t>646429239</t>
  </si>
  <si>
    <t>D3</t>
  </si>
  <si>
    <t>DIAGONÁLNÍ VENTILÁTOR DO KRUHOVÉHO POTRUBÍ IP44</t>
  </si>
  <si>
    <t>Pol3</t>
  </si>
  <si>
    <t>např. typu TD 500/160 SILENT T, IP44 potrubní ventilátor V=260m3/h, s doběhem</t>
  </si>
  <si>
    <t>-847220847</t>
  </si>
  <si>
    <t>-605368239</t>
  </si>
  <si>
    <t>D4</t>
  </si>
  <si>
    <t>PROTIDEŠŤOVÁ ŽALUZIE NEREZOVÁ</t>
  </si>
  <si>
    <t>Pol4</t>
  </si>
  <si>
    <t>napojení d=160  protidešt.žaluzie</t>
  </si>
  <si>
    <t>1655745664</t>
  </si>
  <si>
    <t>D5</t>
  </si>
  <si>
    <t>ZPĚTNÁ KLAPKA</t>
  </si>
  <si>
    <t>Pol5</t>
  </si>
  <si>
    <t>RSK 160 zpětná klapka</t>
  </si>
  <si>
    <t>-1970327115</t>
  </si>
  <si>
    <t>D6</t>
  </si>
  <si>
    <t>KLAPKA DO POTRUBÍ KRUHOVÁ-KK /připojení s nástavcem/</t>
  </si>
  <si>
    <t>Pol6</t>
  </si>
  <si>
    <t>KK-N-125</t>
  </si>
  <si>
    <t>-1297676424</t>
  </si>
  <si>
    <t>Pol7</t>
  </si>
  <si>
    <t>KK-N-160</t>
  </si>
  <si>
    <t>2145635718</t>
  </si>
  <si>
    <t>D7</t>
  </si>
  <si>
    <t>PLASTOVÝ TALÍŘOVÝ VENTIL ODVODNÍ</t>
  </si>
  <si>
    <t>Pol8</t>
  </si>
  <si>
    <t>VEF 125  tal.vent.plast.odvod</t>
  </si>
  <si>
    <t>-438909678</t>
  </si>
  <si>
    <t>Pol9</t>
  </si>
  <si>
    <t>VEF 160  tal.vent.plast.odvod</t>
  </si>
  <si>
    <t>-1510082197</t>
  </si>
  <si>
    <t>D8</t>
  </si>
  <si>
    <t>OHEBNÁ HLINÍKOVÁ HADICE HLUKOVĚ IZOLOVANÁ tl.25 mm např. typu:</t>
  </si>
  <si>
    <t>Pol10</t>
  </si>
  <si>
    <t>SONOVENT MI 127  Al hadice</t>
  </si>
  <si>
    <t>bm</t>
  </si>
  <si>
    <t>801945482</t>
  </si>
  <si>
    <t>Pol11</t>
  </si>
  <si>
    <t>SONOVENT MI 160  Al hadice</t>
  </si>
  <si>
    <t>-2022290833</t>
  </si>
  <si>
    <t>D9</t>
  </si>
  <si>
    <t>KRUHOVÉ POTRUBÍ SPIRO</t>
  </si>
  <si>
    <t>Pol12</t>
  </si>
  <si>
    <t>do průměru200 40% tvarovek</t>
  </si>
  <si>
    <t>539019389</t>
  </si>
  <si>
    <t>D10</t>
  </si>
  <si>
    <t>SPOJOVACÍ MATERIÁL</t>
  </si>
  <si>
    <t>Pol13</t>
  </si>
  <si>
    <t>šrouby, matice, podložky</t>
  </si>
  <si>
    <t>1656232294</t>
  </si>
  <si>
    <t>D11</t>
  </si>
  <si>
    <t>ZÁVĚSY, ZÁVĚSNÉ LIŠTY, ZÁVITOVÉ TYČE,ZÁVĚSY, KRUHOVÉ ZÁVĚSY,HMOŽDINKY</t>
  </si>
  <si>
    <t>Pol14</t>
  </si>
  <si>
    <t>závěsný materiál</t>
  </si>
  <si>
    <t>1857021277</t>
  </si>
  <si>
    <t>Pol15</t>
  </si>
  <si>
    <t>Al samolepící páska</t>
  </si>
  <si>
    <t>1176773876</t>
  </si>
  <si>
    <t>D12</t>
  </si>
  <si>
    <t>Hodinové zúčtovací sazby</t>
  </si>
  <si>
    <t>D15</t>
  </si>
  <si>
    <t>HODINOVÉ ZÚČTOVACÍ SAZBY- PŘÍPRAVA KE KOMPLEXNÍMU,VYZKOUŠENÍ,OŽIVENÍ A</t>
  </si>
  <si>
    <t>Pol16</t>
  </si>
  <si>
    <t>VYREGULOVÁNÍ ZAŘÍZENÍ</t>
  </si>
  <si>
    <t>H</t>
  </si>
  <si>
    <t>262144</t>
  </si>
  <si>
    <t>1016434942</t>
  </si>
  <si>
    <t>Pol17</t>
  </si>
  <si>
    <t>KOMPLEXNÍ VYZKOUŠENÍ ZAŘÍZENÍ</t>
  </si>
  <si>
    <t>1930842116</t>
  </si>
  <si>
    <t>SO 06-6 - Chladící systém pro sněžnou jámu</t>
  </si>
  <si>
    <t>ing.Jan Bláha</t>
  </si>
  <si>
    <t xml:space="preserve">    34-M - Montáže energ. a chladících zařízení</t>
  </si>
  <si>
    <t>34-M</t>
  </si>
  <si>
    <t>Montáže energ. a chladících zařízení</t>
  </si>
  <si>
    <t>34-1</t>
  </si>
  <si>
    <t>Kompresorová jednotka vnitřní provedení,polohermický komptesor</t>
  </si>
  <si>
    <t>1108352816</t>
  </si>
  <si>
    <t>34-2</t>
  </si>
  <si>
    <t>Venkovní kondenzátor vč.výtlačného potrubí DN 28 mm,tl.1mm+kapalinového potubí DN 22 mm,tl.min.1 mm</t>
  </si>
  <si>
    <t>316230228</t>
  </si>
  <si>
    <t>34-3</t>
  </si>
  <si>
    <t>Výparník s el.ovládáním-vč.sacího potrubí DN  35 až 42 mm,tl.min.1,5 mm s izolací chlad. tl.min 9 mm+kapal.potrubí DN 22 mm,tl.min 1 mm</t>
  </si>
  <si>
    <t>741912020</t>
  </si>
  <si>
    <t>34-4</t>
  </si>
  <si>
    <t>Kompletní silový a řídící rozvaděč,včetně řízení rozběhu pro tlumení yáběr,proudu a vč.monotorovacího zařízení pro vzdálený dohled</t>
  </si>
  <si>
    <t>752523054</t>
  </si>
  <si>
    <t>34-5</t>
  </si>
  <si>
    <t>Kompletní montážní a spojovací materiál</t>
  </si>
  <si>
    <t>-738187394</t>
  </si>
  <si>
    <t>34-6</t>
  </si>
  <si>
    <t>Náplń chladiva R134a</t>
  </si>
  <si>
    <t>370991989</t>
  </si>
  <si>
    <t>34-7</t>
  </si>
  <si>
    <t>Montáž.doprava a ostatní náklady    (revize,instalace softwaru pro vzdálený přistup)</t>
  </si>
  <si>
    <t>-1372617818</t>
  </si>
  <si>
    <t>SO 06-7 - Ostatní a vedlejší rozpočtové náklady</t>
  </si>
  <si>
    <t>013254000</t>
  </si>
  <si>
    <t>1046809798</t>
  </si>
  <si>
    <t>032002000</t>
  </si>
  <si>
    <t>-1504372012</t>
  </si>
  <si>
    <t>034002000</t>
  </si>
  <si>
    <t>-501001717</t>
  </si>
  <si>
    <t>039002000</t>
  </si>
  <si>
    <t>-1693760792</t>
  </si>
  <si>
    <t>045002000</t>
  </si>
  <si>
    <t>1552286366</t>
  </si>
  <si>
    <t>071002000</t>
  </si>
  <si>
    <t>1769186225</t>
  </si>
  <si>
    <t>IO 01 - Dešťová kanalizace - 3.etapa</t>
  </si>
  <si>
    <t xml:space="preserve">    998 - Přesun hmot</t>
  </si>
  <si>
    <t xml:space="preserve">    721 - Zdravotechnika - vnitřní kanalizace</t>
  </si>
  <si>
    <t>131201202</t>
  </si>
  <si>
    <t>Hloubení zapažených jam a zářezů s urovnáním dna do předepsaného profilu a spádu v hornině tř. 3 přes 100 do 1 000 m3</t>
  </si>
  <si>
    <t>CS ÚRS 2017 01</t>
  </si>
  <si>
    <t>525902049</t>
  </si>
  <si>
    <t>(10*7*3,3)+(2*2*3)</t>
  </si>
  <si>
    <t>131201209.1</t>
  </si>
  <si>
    <t>Hloubení zapažených jam a zářezů s urovnáním dna do předepsaného profilu a spádu Příplatek k cenám za lepivost horniny tř. 3</t>
  </si>
  <si>
    <t>1952993683</t>
  </si>
  <si>
    <t>132201102</t>
  </si>
  <si>
    <t>Hloubení zapažených i nezapažených rýh šířky do 600 mm s urovnáním dna do předepsaného profilu a spádu v hornině tř. 3 přes 100 m3</t>
  </si>
  <si>
    <t>545513522</t>
  </si>
  <si>
    <t>(10+80+107+25+31,5)*0,6*1</t>
  </si>
  <si>
    <t>132201109</t>
  </si>
  <si>
    <t>Hloubení zapažených i nezapažených rýh šířky do 600 mm s urovnáním dna do předepsaného profilu a spádu v hornině tř. 3 Příplatek k cenám za lepivost horniny tř. 3</t>
  </si>
  <si>
    <t>-1492626805</t>
  </si>
  <si>
    <t>151101201.1</t>
  </si>
  <si>
    <t>Zřízení pažení stěn výkopu bez rozepření nebo vzepření příložné, hloubky do 4 m</t>
  </si>
  <si>
    <t>1719615054</t>
  </si>
  <si>
    <t>(10+7+10+7)*3,3+(2+2+2+2)*3</t>
  </si>
  <si>
    <t>151101211.1</t>
  </si>
  <si>
    <t>Odstranění pažení stěn výkopu s uložením pažin na vzdálenost do 3 m od okraje výkopu příložné, hloubky do 4 m</t>
  </si>
  <si>
    <t>-770490094</t>
  </si>
  <si>
    <t>162201101.1</t>
  </si>
  <si>
    <t>Vodorovné přemístění výkopku nebo sypaniny po suchu na obvyklém dopravním prostředku, bez naložení výkopku, avšak se složením bez rozhrnutí z horniny tř. 1 až 4 na vzdálenost do 20 m</t>
  </si>
  <si>
    <t>2140411485</t>
  </si>
  <si>
    <t>243+152,1</t>
  </si>
  <si>
    <t>174101101.1</t>
  </si>
  <si>
    <t>1298571362</t>
  </si>
  <si>
    <t>(10+80+107+25+31,5)*0,6*0,6</t>
  </si>
  <si>
    <t>175151101.1</t>
  </si>
  <si>
    <t>Obsypání potrubí strojně sypaninou z vhodných hornin tř. 1 až 4 nebo materiálem připraveným podél výkopu ve vzdálenosti do 3 m od jeho kraje, pro jakoukoliv hloubku výkopu a míru zhutnění bez prohození sypaniny</t>
  </si>
  <si>
    <t>-1153357317</t>
  </si>
  <si>
    <t>(10+80+107+25+31,5)*0,6*0,4</t>
  </si>
  <si>
    <t>181301101.1</t>
  </si>
  <si>
    <t>Rozprostření a urovnání ornice v rovině nebo ve svahu sklonu do 1:5 při souvislé ploše do 500 m2, tl. vrstvy do 100 mm</t>
  </si>
  <si>
    <t>2081177571</t>
  </si>
  <si>
    <t>10+80+107+25+31,5</t>
  </si>
  <si>
    <t>451573111.1</t>
  </si>
  <si>
    <t>Lože pod potrubí, stoky a drobné objekty v otevřeném výkopu z písku a štěrkopísku do 63 mm</t>
  </si>
  <si>
    <t>-1309318191</t>
  </si>
  <si>
    <t>(10+80+107+25+31,5)*0,6*0,1</t>
  </si>
  <si>
    <t>871211141</t>
  </si>
  <si>
    <t>Montáž vodovodního potrubí z plastů v otevřeném výkopu z polyetylenu PE 100 svařovaných na tupo SDR 11/PN16 D 63 x 5,8 mm</t>
  </si>
  <si>
    <t>872489619</t>
  </si>
  <si>
    <t>286135980</t>
  </si>
  <si>
    <t>potrubí dvouvrstvé PE100 s 10% signalizační vrstvou, SDR 11, 63x5,8. L=12m</t>
  </si>
  <si>
    <t>-537006076</t>
  </si>
  <si>
    <t>871273121.1</t>
  </si>
  <si>
    <t>Montáž kanalizačního potrubí z plastů z tvrdého PVC těsněných gumovým kroužkem v otevřeném výkopu ve sklonu do 20 % DN 125</t>
  </si>
  <si>
    <t>-598512685</t>
  </si>
  <si>
    <t>9,7+15+6,3+13,8+11,1+11,1+7,9+5,1</t>
  </si>
  <si>
    <t>871275211.1</t>
  </si>
  <si>
    <t>Kanalizační potrubí z tvrdého PVC v otevřeném výkopu ve sklonu do 20 %, hladkého plnostěnného jednovrstvého, tuhost třídy SN 8 DN 125</t>
  </si>
  <si>
    <t>2079248162</t>
  </si>
  <si>
    <t>871313121.1</t>
  </si>
  <si>
    <t>Montáž kanalizačního potrubí z plastů z tvrdého PVC těsněných gumovým kroužkem v otevřeném výkopu ve sklonu do 20 % DN 160</t>
  </si>
  <si>
    <t>-797809270</t>
  </si>
  <si>
    <t>24+19,2+9,5+32+17+5,3</t>
  </si>
  <si>
    <t>871315221.1</t>
  </si>
  <si>
    <t>Kanalizační potrubí z tvrdého PVC v otevřeném výkopu ve sklonu do 20 %, hladkého plnostěnného jednovrstvého, tuhost třídy SN 8 DN 160</t>
  </si>
  <si>
    <t>-1044726242</t>
  </si>
  <si>
    <t>871353121</t>
  </si>
  <si>
    <t>Montáž kanalizačního potrubí z plastů z tvrdého PVC těsněných gumovým kroužkem v otevřeném výkopu ve sklonu do 20 % DN 200</t>
  </si>
  <si>
    <t>1865609708</t>
  </si>
  <si>
    <t>871355221</t>
  </si>
  <si>
    <t>Kanalizační potrubí z tvrdého PVC v otevřeném výkopu ve sklonu do 20 %, hladkého plnostěnného jednovrstvého, tuhost třídy SN 8 DN 200</t>
  </si>
  <si>
    <t>2028658361</t>
  </si>
  <si>
    <t>871363121</t>
  </si>
  <si>
    <t>Montáž kanalizačního potrubí z plastů z tvrdého PVC těsněných gumovým kroužkem v otevřeném výkopu ve sklonu do 20 % DN 250</t>
  </si>
  <si>
    <t>870917619</t>
  </si>
  <si>
    <t>871365221</t>
  </si>
  <si>
    <t>Kanalizační potrubí z tvrdého PVC v otevřeném výkopu ve sklonu do 20 %, hladkého plnostěnného jednovrstvého, tuhost třídy SN 8 DN 250</t>
  </si>
  <si>
    <t>1426126905</t>
  </si>
  <si>
    <t>894812201</t>
  </si>
  <si>
    <t>Revizní a čistící šachta z polypropylenu PP pro hladké trouby DN 425 šachtové dno (DN šachty / DN trubního vedení) DN 425/150 průtočné</t>
  </si>
  <si>
    <t>-1250793233</t>
  </si>
  <si>
    <t>894812203.1</t>
  </si>
  <si>
    <t>Revizní a čistící šachta z polypropylenu PP pro hladké trouby DN 425 šachtové dno (DN šachty / DN trubního vedení) DN 425/150 s přítokem tvaru T</t>
  </si>
  <si>
    <t>2039799235</t>
  </si>
  <si>
    <t>894812204.1</t>
  </si>
  <si>
    <t>Revizní a čistící šachta z polypropylenu PP pro hladké trouby DN 425 šachtové dno (DN šachty / DN trubního vedení) DN 425/150 sběrné tvaru X</t>
  </si>
  <si>
    <t>948443531</t>
  </si>
  <si>
    <t>894812231.1</t>
  </si>
  <si>
    <t>Revizní a čistící šachta z polypropylenu PP pro hladké trouby DN 425 roura šachtová korugovaná bez hrdla, světlé hloubky 1500 mm</t>
  </si>
  <si>
    <t>210624942</t>
  </si>
  <si>
    <t>894812241.1</t>
  </si>
  <si>
    <t>Revizní a čistící šachta z polypropylenu PP pro hladké trouby DN 425 roura šachtová korugovaná teleskopická (včetně těsnění) 375 mm</t>
  </si>
  <si>
    <t>283293960</t>
  </si>
  <si>
    <t>894812249.1</t>
  </si>
  <si>
    <t>Revizní a čistící šachta z polypropylenu PP pro hladké trouby DN 425 roura šachtová korugovaná Příplatek k cenám 2231 - 2242 za uříznutí šachtové roury</t>
  </si>
  <si>
    <t>1044317851</t>
  </si>
  <si>
    <t>894812261.1</t>
  </si>
  <si>
    <t>Revizní a čistící šachta z polypropylenu PP pro hladké trouby DN 425 poklop litinový (pro zatížení) s teleskopickou rourou (3 t)</t>
  </si>
  <si>
    <t>-667961404</t>
  </si>
  <si>
    <t>894812416</t>
  </si>
  <si>
    <t>Revizní a čistící šachta z polypropylenu PP pro hladké trouby DN 1000 šachtové dno (DN šachty / DN trubního vedení) DN 1000/200 sběrné</t>
  </si>
  <si>
    <t>-1676790097</t>
  </si>
  <si>
    <t>894812438</t>
  </si>
  <si>
    <t>Revizní a čistící šachta z polypropylenu PP pro hladké trouby DN 1000 šachtová skruž, světlé hloubky 1 000 mm</t>
  </si>
  <si>
    <t>1587019614</t>
  </si>
  <si>
    <t>894812439</t>
  </si>
  <si>
    <t>Revizní a čistící šachta z polypropylenu PP pro hladké trouby DN 1000 Příplatek k cenám 2431 - 2438 za uříznutí šachtové skruže</t>
  </si>
  <si>
    <t>1312125550</t>
  </si>
  <si>
    <t>894812452</t>
  </si>
  <si>
    <t>Revizní a čistící šachta z polypropylenu PP pro hladké trouby DN 1000 poklop (mříž) litinový s přechodovým konusem a betonovým prstencem, pro zatížení od 1,5 t do 12,5 t</t>
  </si>
  <si>
    <t>107350402</t>
  </si>
  <si>
    <t>895972235</t>
  </si>
  <si>
    <t>Zasakovací boxy z polypropylenu PP s možností revize a čištění pro retenci deštových vod s regulovaným odtokem a hydroizolací v třířadové galerii přes 50 m3 do 100 m3 o celkovém objemu</t>
  </si>
  <si>
    <t>682401480</t>
  </si>
  <si>
    <t>877265271.1</t>
  </si>
  <si>
    <t>Montáž tvarovek na kanalizačním potrubí z trub z plastu z tvrdého PVC nebo z polypropylenu v otevřeném výkopu lapačů střešních splavenin DN 100</t>
  </si>
  <si>
    <t>-58665377</t>
  </si>
  <si>
    <t>592241620</t>
  </si>
  <si>
    <t>betonová šachta 1,5x1,5x2,8m s ocelovými stupadly s PE vrstvou</t>
  </si>
  <si>
    <t>-1868303929</t>
  </si>
  <si>
    <t>592246610</t>
  </si>
  <si>
    <t>poklop litinový 600x600mm</t>
  </si>
  <si>
    <t>1526021700</t>
  </si>
  <si>
    <t>426160180</t>
  </si>
  <si>
    <t>motorové čerpadlo na odpadní vodu, plně zaplavitelné, 400V, max ponor 7m, přípojka DN50</t>
  </si>
  <si>
    <t>774604203</t>
  </si>
  <si>
    <t>998</t>
  </si>
  <si>
    <t>Přesun hmot</t>
  </si>
  <si>
    <t>998276101.1</t>
  </si>
  <si>
    <t>Přesun hmot pro trubní vedení hloubené z trub z plastických hmot nebo sklolaminátových pro vodovody nebo kanalizace v otevřeném výkopu dopravní vzdálenost do 15 m</t>
  </si>
  <si>
    <t>132332266</t>
  </si>
  <si>
    <t>Zdravotechnika - vnitřní kanalizace</t>
  </si>
  <si>
    <t>721242115</t>
  </si>
  <si>
    <t xml:space="preserve">Lapače střešních splavenin z polypropylenu (PP) DN 110 </t>
  </si>
  <si>
    <t>-1126474573</t>
  </si>
  <si>
    <t>VRN-1</t>
  </si>
  <si>
    <t>-1355716905</t>
  </si>
  <si>
    <t>VRN-2</t>
  </si>
  <si>
    <t>Kompletační činnost</t>
  </si>
  <si>
    <t>-1673128186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</si>
</sst>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80008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6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20" fillId="0" borderId="4" xfId="0" applyFont="1" applyBorder="1" applyAlignment="1">
      <alignment horizontal="left" vertical="center"/>
    </xf>
    <xf numFmtId="0" fontId="0" fillId="0" borderId="4" xfId="0" applyFont="1" applyBorder="1" applyAlignment="1">
      <alignment vertical="center"/>
    </xf>
    <xf numFmtId="0" fontId="1" fillId="0" borderId="5" xfId="0" applyFont="1" applyBorder="1" applyAlignment="1">
      <alignment horizontal="lef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32"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Font="1"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3" fillId="5" borderId="0" xfId="0" applyFont="1" applyFill="1" applyAlignment="1">
      <alignment horizontal="left" vertical="center"/>
    </xf>
    <xf numFmtId="0" fontId="0" fillId="5" borderId="0" xfId="0" applyFont="1" applyFill="1" applyAlignment="1" applyProtection="1">
      <alignment vertical="center"/>
      <protection locked="0"/>
    </xf>
    <xf numFmtId="0" fontId="23" fillId="5"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7" xfId="0" applyFont="1" applyFill="1" applyBorder="1" applyAlignment="1" applyProtection="1">
      <alignment horizontal="center" vertical="center" wrapText="1"/>
      <protection locked="0"/>
    </xf>
    <xf numFmtId="0" fontId="23" fillId="5" borderId="18" xfId="0" applyFont="1" applyFill="1" applyBorder="1" applyAlignment="1">
      <alignment horizontal="center" vertical="center" wrapText="1"/>
    </xf>
    <xf numFmtId="0" fontId="23" fillId="5" borderId="0" xfId="0" applyFont="1" applyFill="1" applyAlignment="1">
      <alignment horizontal="center" vertical="center" wrapText="1"/>
    </xf>
    <xf numFmtId="4" fontId="25" fillId="0" borderId="0" xfId="0" applyNumberFormat="1" applyFont="1" applyAlignment="1"/>
    <xf numFmtId="166" fontId="34" fillId="0" borderId="12" xfId="0" applyNumberFormat="1" applyFont="1" applyBorder="1" applyAlignment="1"/>
    <xf numFmtId="166" fontId="34" fillId="0" borderId="13" xfId="0" applyNumberFormat="1" applyFont="1" applyBorder="1" applyAlignment="1"/>
    <xf numFmtId="4" fontId="35"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lignment vertical="center"/>
    </xf>
    <xf numFmtId="0" fontId="36"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37" fillId="0" borderId="22" xfId="0" applyFont="1" applyBorder="1" applyAlignment="1" applyProtection="1">
      <alignment horizontal="center" vertical="center"/>
      <protection locked="0"/>
    </xf>
    <xf numFmtId="49" fontId="37" fillId="0" borderId="22" xfId="0" applyNumberFormat="1" applyFont="1" applyBorder="1" applyAlignment="1" applyProtection="1">
      <alignment horizontal="left" vertical="center" wrapText="1"/>
      <protection locked="0"/>
    </xf>
    <xf numFmtId="0" fontId="37" fillId="0" borderId="22" xfId="0" applyFont="1" applyBorder="1" applyAlignment="1" applyProtection="1">
      <alignment horizontal="left" vertical="center" wrapText="1"/>
      <protection locked="0"/>
    </xf>
    <xf numFmtId="0" fontId="37" fillId="0" borderId="22" xfId="0" applyFont="1" applyBorder="1" applyAlignment="1" applyProtection="1">
      <alignment horizontal="center" vertical="center" wrapText="1"/>
      <protection locked="0"/>
    </xf>
    <xf numFmtId="167" fontId="37" fillId="0" borderId="22" xfId="0" applyNumberFormat="1" applyFont="1" applyBorder="1" applyAlignment="1" applyProtection="1">
      <alignment vertical="center"/>
      <protection locked="0"/>
    </xf>
    <xf numFmtId="4" fontId="37" fillId="3"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protection locked="0"/>
    </xf>
    <xf numFmtId="0" fontId="38" fillId="0" borderId="3" xfId="0" applyFont="1" applyBorder="1" applyAlignment="1">
      <alignment vertical="center"/>
    </xf>
    <xf numFmtId="0" fontId="37" fillId="3" borderId="14"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24" fillId="3" borderId="19" xfId="0" applyFont="1" applyFill="1" applyBorder="1" applyAlignment="1" applyProtection="1">
      <alignment horizontal="left" vertical="center"/>
      <protection locked="0"/>
    </xf>
    <xf numFmtId="0" fontId="24" fillId="0" borderId="20" xfId="0" applyFont="1" applyBorder="1" applyAlignment="1">
      <alignment horizontal="center" vertical="center"/>
    </xf>
    <xf numFmtId="0" fontId="0" fillId="0" borderId="20" xfId="0" applyFont="1" applyBorder="1" applyAlignment="1">
      <alignment vertical="center"/>
    </xf>
    <xf numFmtId="166" fontId="24" fillId="0" borderId="20" xfId="0" applyNumberFormat="1" applyFont="1" applyBorder="1" applyAlignment="1">
      <alignment vertical="center"/>
    </xf>
    <xf numFmtId="166" fontId="24" fillId="0" borderId="21" xfId="0" applyNumberFormat="1"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37" fillId="3" borderId="19" xfId="0" applyFont="1" applyFill="1" applyBorder="1" applyAlignment="1" applyProtection="1">
      <alignment horizontal="left" vertical="center"/>
      <protection locked="0"/>
    </xf>
    <xf numFmtId="0" fontId="37" fillId="0" borderId="20" xfId="0" applyFont="1" applyBorder="1" applyAlignment="1">
      <alignment horizontal="center" vertical="center"/>
    </xf>
    <xf numFmtId="167" fontId="23" fillId="3" borderId="22" xfId="0" applyNumberFormat="1" applyFont="1" applyFill="1" applyBorder="1" applyAlignment="1" applyProtection="1">
      <alignment vertical="center"/>
      <protection locked="0"/>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4" fontId="19" fillId="0" borderId="0" xfId="0" applyNumberFormat="1" applyFont="1" applyAlignment="1">
      <alignment vertical="center"/>
    </xf>
    <xf numFmtId="0" fontId="1" fillId="0" borderId="0" xfId="0" applyFont="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4" fontId="18" fillId="0" borderId="5" xfId="0" applyNumberFormat="1" applyFont="1" applyBorder="1" applyAlignment="1">
      <alignment vertical="center"/>
    </xf>
    <xf numFmtId="0" fontId="0" fillId="0" borderId="5" xfId="0" applyFont="1" applyBorder="1" applyAlignment="1">
      <alignment vertical="center"/>
    </xf>
    <xf numFmtId="0" fontId="4" fillId="4" borderId="7" xfId="0" applyFont="1" applyFill="1" applyBorder="1" applyAlignment="1">
      <alignment horizontal="left" vertical="center"/>
    </xf>
    <xf numFmtId="0" fontId="0" fillId="4" borderId="7" xfId="0" applyFont="1" applyFill="1" applyBorder="1" applyAlignment="1">
      <alignmen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4" fillId="2" borderId="0" xfId="0" applyFont="1" applyFill="1" applyAlignment="1">
      <alignment horizontal="center" vertical="center"/>
    </xf>
    <xf numFmtId="0" fontId="0" fillId="0" borderId="0" xfId="0"/>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1" fillId="0" borderId="0" xfId="0" applyFont="1" applyAlignment="1">
      <alignment horizontal="right" vertical="center"/>
    </xf>
    <xf numFmtId="164" fontId="1" fillId="0" borderId="0" xfId="0" applyNumberFormat="1" applyFont="1" applyAlignment="1">
      <alignment horizontal="left" vertical="center"/>
    </xf>
    <xf numFmtId="4" fontId="7" fillId="0" borderId="0" xfId="0" applyNumberFormat="1" applyFont="1" applyAlignment="1">
      <alignment vertical="center"/>
    </xf>
    <xf numFmtId="0" fontId="7" fillId="0" borderId="0" xfId="0" applyFont="1" applyAlignment="1">
      <alignment vertical="center"/>
    </xf>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0" fontId="31" fillId="0" borderId="0" xfId="0" applyFont="1" applyAlignment="1">
      <alignment horizontal="left" vertical="center" wrapText="1"/>
    </xf>
    <xf numFmtId="0" fontId="23" fillId="5" borderId="7" xfId="0" applyFont="1" applyFill="1" applyBorder="1" applyAlignment="1">
      <alignment horizontal="center" vertical="center"/>
    </xf>
    <xf numFmtId="0" fontId="23" fillId="5" borderId="7" xfId="0" applyFont="1" applyFill="1" applyBorder="1" applyAlignment="1">
      <alignment horizontal="left" vertical="center"/>
    </xf>
    <xf numFmtId="0" fontId="23" fillId="5" borderId="8" xfId="0" applyFont="1" applyFill="1" applyBorder="1" applyAlignment="1">
      <alignment horizontal="left" vertical="center"/>
    </xf>
    <xf numFmtId="0" fontId="23" fillId="5" borderId="7" xfId="0" applyFont="1" applyFill="1" applyBorder="1" applyAlignment="1">
      <alignment horizontal="right" vertical="center"/>
    </xf>
    <xf numFmtId="4" fontId="28" fillId="0" borderId="0" xfId="0" applyNumberFormat="1" applyFont="1" applyAlignment="1">
      <alignment horizontal="righ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23" fillId="5" borderId="6" xfId="0" applyFont="1" applyFill="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12"/>
  <sheetViews>
    <sheetView showGridLines="0" tabSelected="1" workbookViewId="0"/>
  </sheetViews>
  <sheetFormatPr defaultRowHeight="14.4"/>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hidden="1"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 min="71" max="91" width="9.28515625" hidden="1"/>
  </cols>
  <sheetData>
    <row r="1" spans="1:74" ht="10.199999999999999">
      <c r="A1" s="16" t="s">
        <v>0</v>
      </c>
      <c r="AZ1" s="16" t="s">
        <v>1</v>
      </c>
      <c r="BA1" s="16" t="s">
        <v>2</v>
      </c>
      <c r="BB1" s="16" t="s">
        <v>1</v>
      </c>
      <c r="BT1" s="16" t="s">
        <v>3</v>
      </c>
      <c r="BU1" s="16" t="s">
        <v>3</v>
      </c>
      <c r="BV1" s="16" t="s">
        <v>4</v>
      </c>
    </row>
    <row r="2" spans="1:74" ht="36.9" customHeight="1">
      <c r="AR2" s="231" t="s">
        <v>5</v>
      </c>
      <c r="AS2" s="232"/>
      <c r="AT2" s="232"/>
      <c r="AU2" s="232"/>
      <c r="AV2" s="232"/>
      <c r="AW2" s="232"/>
      <c r="AX2" s="232"/>
      <c r="AY2" s="232"/>
      <c r="AZ2" s="232"/>
      <c r="BA2" s="232"/>
      <c r="BB2" s="232"/>
      <c r="BC2" s="232"/>
      <c r="BD2" s="232"/>
      <c r="BE2" s="232"/>
      <c r="BS2" s="17" t="s">
        <v>6</v>
      </c>
      <c r="BT2" s="17" t="s">
        <v>7</v>
      </c>
    </row>
    <row r="3" spans="1:74" ht="6.9"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 customHeight="1">
      <c r="B4" s="20"/>
      <c r="D4" s="21" t="s">
        <v>9</v>
      </c>
      <c r="AR4" s="20"/>
      <c r="AS4" s="22" t="s">
        <v>10</v>
      </c>
      <c r="BE4" s="23" t="s">
        <v>11</v>
      </c>
      <c r="BS4" s="17" t="s">
        <v>12</v>
      </c>
    </row>
    <row r="5" spans="1:74" ht="12" customHeight="1">
      <c r="B5" s="20"/>
      <c r="D5" s="24" t="s">
        <v>13</v>
      </c>
      <c r="K5" s="242" t="s">
        <v>14</v>
      </c>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R5" s="20"/>
      <c r="BE5" s="222" t="s">
        <v>15</v>
      </c>
      <c r="BS5" s="17" t="s">
        <v>6</v>
      </c>
    </row>
    <row r="6" spans="1:74" ht="36.9" customHeight="1">
      <c r="B6" s="20"/>
      <c r="D6" s="26" t="s">
        <v>16</v>
      </c>
      <c r="K6" s="243" t="s">
        <v>17</v>
      </c>
      <c r="L6" s="232"/>
      <c r="M6" s="232"/>
      <c r="N6" s="232"/>
      <c r="O6" s="232"/>
      <c r="P6" s="232"/>
      <c r="Q6" s="232"/>
      <c r="R6" s="232"/>
      <c r="S6" s="232"/>
      <c r="T6" s="232"/>
      <c r="U6" s="232"/>
      <c r="V6" s="232"/>
      <c r="W6" s="232"/>
      <c r="X6" s="232"/>
      <c r="Y6" s="232"/>
      <c r="Z6" s="232"/>
      <c r="AA6" s="232"/>
      <c r="AB6" s="232"/>
      <c r="AC6" s="232"/>
      <c r="AD6" s="232"/>
      <c r="AE6" s="232"/>
      <c r="AF6" s="232"/>
      <c r="AG6" s="232"/>
      <c r="AH6" s="232"/>
      <c r="AI6" s="232"/>
      <c r="AJ6" s="232"/>
      <c r="AK6" s="232"/>
      <c r="AL6" s="232"/>
      <c r="AM6" s="232"/>
      <c r="AN6" s="232"/>
      <c r="AO6" s="232"/>
      <c r="AR6" s="20"/>
      <c r="BE6" s="223"/>
      <c r="BS6" s="17" t="s">
        <v>18</v>
      </c>
    </row>
    <row r="7" spans="1:74" ht="12" customHeight="1">
      <c r="B7" s="20"/>
      <c r="D7" s="27" t="s">
        <v>19</v>
      </c>
      <c r="K7" s="25" t="s">
        <v>1</v>
      </c>
      <c r="AK7" s="27" t="s">
        <v>20</v>
      </c>
      <c r="AN7" s="25" t="s">
        <v>1</v>
      </c>
      <c r="AR7" s="20"/>
      <c r="BE7" s="223"/>
      <c r="BS7" s="17" t="s">
        <v>21</v>
      </c>
    </row>
    <row r="8" spans="1:74" ht="12" customHeight="1">
      <c r="B8" s="20"/>
      <c r="D8" s="27" t="s">
        <v>22</v>
      </c>
      <c r="K8" s="25" t="s">
        <v>23</v>
      </c>
      <c r="AK8" s="27" t="s">
        <v>24</v>
      </c>
      <c r="AN8" s="28" t="s">
        <v>25</v>
      </c>
      <c r="AR8" s="20"/>
      <c r="BE8" s="223"/>
      <c r="BS8" s="17" t="s">
        <v>26</v>
      </c>
    </row>
    <row r="9" spans="1:74" ht="14.4" customHeight="1">
      <c r="B9" s="20"/>
      <c r="AR9" s="20"/>
      <c r="BE9" s="223"/>
      <c r="BS9" s="17" t="s">
        <v>27</v>
      </c>
    </row>
    <row r="10" spans="1:74" ht="12" customHeight="1">
      <c r="B10" s="20"/>
      <c r="D10" s="27" t="s">
        <v>28</v>
      </c>
      <c r="AK10" s="27" t="s">
        <v>29</v>
      </c>
      <c r="AN10" s="25" t="s">
        <v>1</v>
      </c>
      <c r="AR10" s="20"/>
      <c r="BE10" s="223"/>
      <c r="BS10" s="17" t="s">
        <v>18</v>
      </c>
    </row>
    <row r="11" spans="1:74" ht="18.45" customHeight="1">
      <c r="B11" s="20"/>
      <c r="E11" s="25" t="s">
        <v>30</v>
      </c>
      <c r="AK11" s="27" t="s">
        <v>31</v>
      </c>
      <c r="AN11" s="25" t="s">
        <v>1</v>
      </c>
      <c r="AR11" s="20"/>
      <c r="BE11" s="223"/>
      <c r="BS11" s="17" t="s">
        <v>18</v>
      </c>
    </row>
    <row r="12" spans="1:74" ht="6.9" customHeight="1">
      <c r="B12" s="20"/>
      <c r="AR12" s="20"/>
      <c r="BE12" s="223"/>
      <c r="BS12" s="17" t="s">
        <v>18</v>
      </c>
    </row>
    <row r="13" spans="1:74" ht="12" customHeight="1">
      <c r="B13" s="20"/>
      <c r="D13" s="27" t="s">
        <v>32</v>
      </c>
      <c r="AK13" s="27" t="s">
        <v>29</v>
      </c>
      <c r="AN13" s="29" t="s">
        <v>33</v>
      </c>
      <c r="AR13" s="20"/>
      <c r="BE13" s="223"/>
      <c r="BS13" s="17" t="s">
        <v>18</v>
      </c>
    </row>
    <row r="14" spans="1:74" ht="13.2">
      <c r="B14" s="20"/>
      <c r="E14" s="244" t="s">
        <v>33</v>
      </c>
      <c r="F14" s="245"/>
      <c r="G14" s="245"/>
      <c r="H14" s="245"/>
      <c r="I14" s="245"/>
      <c r="J14" s="245"/>
      <c r="K14" s="245"/>
      <c r="L14" s="245"/>
      <c r="M14" s="245"/>
      <c r="N14" s="245"/>
      <c r="O14" s="245"/>
      <c r="P14" s="245"/>
      <c r="Q14" s="245"/>
      <c r="R14" s="245"/>
      <c r="S14" s="245"/>
      <c r="T14" s="245"/>
      <c r="U14" s="245"/>
      <c r="V14" s="245"/>
      <c r="W14" s="245"/>
      <c r="X14" s="245"/>
      <c r="Y14" s="245"/>
      <c r="Z14" s="245"/>
      <c r="AA14" s="245"/>
      <c r="AB14" s="245"/>
      <c r="AC14" s="245"/>
      <c r="AD14" s="245"/>
      <c r="AE14" s="245"/>
      <c r="AF14" s="245"/>
      <c r="AG14" s="245"/>
      <c r="AH14" s="245"/>
      <c r="AI14" s="245"/>
      <c r="AJ14" s="245"/>
      <c r="AK14" s="27" t="s">
        <v>31</v>
      </c>
      <c r="AN14" s="29" t="s">
        <v>33</v>
      </c>
      <c r="AR14" s="20"/>
      <c r="BE14" s="223"/>
      <c r="BS14" s="17" t="s">
        <v>18</v>
      </c>
    </row>
    <row r="15" spans="1:74" ht="6.9" customHeight="1">
      <c r="B15" s="20"/>
      <c r="AR15" s="20"/>
      <c r="BE15" s="223"/>
      <c r="BS15" s="17" t="s">
        <v>3</v>
      </c>
    </row>
    <row r="16" spans="1:74" ht="12" customHeight="1">
      <c r="B16" s="20"/>
      <c r="D16" s="27" t="s">
        <v>34</v>
      </c>
      <c r="AK16" s="27" t="s">
        <v>29</v>
      </c>
      <c r="AN16" s="25" t="s">
        <v>1</v>
      </c>
      <c r="AR16" s="20"/>
      <c r="BE16" s="223"/>
      <c r="BS16" s="17" t="s">
        <v>3</v>
      </c>
    </row>
    <row r="17" spans="2:71" ht="18.45" customHeight="1">
      <c r="B17" s="20"/>
      <c r="E17" s="25" t="s">
        <v>35</v>
      </c>
      <c r="AK17" s="27" t="s">
        <v>31</v>
      </c>
      <c r="AN17" s="25" t="s">
        <v>1</v>
      </c>
      <c r="AR17" s="20"/>
      <c r="BE17" s="223"/>
      <c r="BS17" s="17" t="s">
        <v>36</v>
      </c>
    </row>
    <row r="18" spans="2:71" ht="6.9" customHeight="1">
      <c r="B18" s="20"/>
      <c r="AR18" s="20"/>
      <c r="BE18" s="223"/>
      <c r="BS18" s="17" t="s">
        <v>6</v>
      </c>
    </row>
    <row r="19" spans="2:71" ht="12" customHeight="1">
      <c r="B19" s="20"/>
      <c r="D19" s="27" t="s">
        <v>37</v>
      </c>
      <c r="AK19" s="27" t="s">
        <v>29</v>
      </c>
      <c r="AN19" s="25" t="s">
        <v>1</v>
      </c>
      <c r="AR19" s="20"/>
      <c r="BE19" s="223"/>
      <c r="BS19" s="17" t="s">
        <v>6</v>
      </c>
    </row>
    <row r="20" spans="2:71" ht="18.45" customHeight="1">
      <c r="B20" s="20"/>
      <c r="E20" s="25" t="s">
        <v>38</v>
      </c>
      <c r="AK20" s="27" t="s">
        <v>31</v>
      </c>
      <c r="AN20" s="25" t="s">
        <v>1</v>
      </c>
      <c r="AR20" s="20"/>
      <c r="BE20" s="223"/>
      <c r="BS20" s="17" t="s">
        <v>36</v>
      </c>
    </row>
    <row r="21" spans="2:71" ht="6.9" customHeight="1">
      <c r="B21" s="20"/>
      <c r="AR21" s="20"/>
      <c r="BE21" s="223"/>
    </row>
    <row r="22" spans="2:71" ht="12" customHeight="1">
      <c r="B22" s="20"/>
      <c r="D22" s="27" t="s">
        <v>39</v>
      </c>
      <c r="AR22" s="20"/>
      <c r="BE22" s="223"/>
    </row>
    <row r="23" spans="2:71" ht="16.5" customHeight="1">
      <c r="B23" s="20"/>
      <c r="E23" s="246" t="s">
        <v>1</v>
      </c>
      <c r="F23" s="246"/>
      <c r="G23" s="246"/>
      <c r="H23" s="246"/>
      <c r="I23" s="246"/>
      <c r="J23" s="246"/>
      <c r="K23" s="246"/>
      <c r="L23" s="246"/>
      <c r="M23" s="246"/>
      <c r="N23" s="246"/>
      <c r="O23" s="246"/>
      <c r="P23" s="246"/>
      <c r="Q23" s="246"/>
      <c r="R23" s="246"/>
      <c r="S23" s="246"/>
      <c r="T23" s="246"/>
      <c r="U23" s="246"/>
      <c r="V23" s="246"/>
      <c r="W23" s="246"/>
      <c r="X23" s="246"/>
      <c r="Y23" s="246"/>
      <c r="Z23" s="246"/>
      <c r="AA23" s="246"/>
      <c r="AB23" s="246"/>
      <c r="AC23" s="246"/>
      <c r="AD23" s="246"/>
      <c r="AE23" s="246"/>
      <c r="AF23" s="246"/>
      <c r="AG23" s="246"/>
      <c r="AH23" s="246"/>
      <c r="AI23" s="246"/>
      <c r="AJ23" s="246"/>
      <c r="AK23" s="246"/>
      <c r="AL23" s="246"/>
      <c r="AM23" s="246"/>
      <c r="AN23" s="246"/>
      <c r="AR23" s="20"/>
      <c r="BE23" s="223"/>
    </row>
    <row r="24" spans="2:71" ht="6.9" customHeight="1">
      <c r="B24" s="20"/>
      <c r="AR24" s="20"/>
      <c r="BE24" s="223"/>
    </row>
    <row r="25" spans="2:71" ht="6.9"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23"/>
    </row>
    <row r="26" spans="2:71" s="1" customFormat="1" ht="25.95" customHeight="1">
      <c r="B26" s="32"/>
      <c r="D26" s="33" t="s">
        <v>40</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25">
        <f>ROUND(AG94,2)</f>
        <v>0</v>
      </c>
      <c r="AL26" s="226"/>
      <c r="AM26" s="226"/>
      <c r="AN26" s="226"/>
      <c r="AO26" s="226"/>
      <c r="AR26" s="32"/>
      <c r="BE26" s="223"/>
    </row>
    <row r="27" spans="2:71" s="1" customFormat="1" ht="6.9" customHeight="1">
      <c r="B27" s="32"/>
      <c r="AR27" s="32"/>
      <c r="BE27" s="223"/>
    </row>
    <row r="28" spans="2:71" s="1" customFormat="1" ht="13.2">
      <c r="B28" s="32"/>
      <c r="L28" s="247" t="s">
        <v>41</v>
      </c>
      <c r="M28" s="247"/>
      <c r="N28" s="247"/>
      <c r="O28" s="247"/>
      <c r="P28" s="247"/>
      <c r="W28" s="247" t="s">
        <v>42</v>
      </c>
      <c r="X28" s="247"/>
      <c r="Y28" s="247"/>
      <c r="Z28" s="247"/>
      <c r="AA28" s="247"/>
      <c r="AB28" s="247"/>
      <c r="AC28" s="247"/>
      <c r="AD28" s="247"/>
      <c r="AE28" s="247"/>
      <c r="AK28" s="247" t="s">
        <v>43</v>
      </c>
      <c r="AL28" s="247"/>
      <c r="AM28" s="247"/>
      <c r="AN28" s="247"/>
      <c r="AO28" s="247"/>
      <c r="AR28" s="32"/>
      <c r="BE28" s="223"/>
    </row>
    <row r="29" spans="2:71" s="2" customFormat="1" ht="14.4" customHeight="1">
      <c r="B29" s="36"/>
      <c r="D29" s="27" t="s">
        <v>44</v>
      </c>
      <c r="F29" s="27" t="s">
        <v>45</v>
      </c>
      <c r="L29" s="248">
        <v>0.21</v>
      </c>
      <c r="M29" s="221"/>
      <c r="N29" s="221"/>
      <c r="O29" s="221"/>
      <c r="P29" s="221"/>
      <c r="W29" s="220">
        <f>ROUND(AZ94, 2)</f>
        <v>0</v>
      </c>
      <c r="X29" s="221"/>
      <c r="Y29" s="221"/>
      <c r="Z29" s="221"/>
      <c r="AA29" s="221"/>
      <c r="AB29" s="221"/>
      <c r="AC29" s="221"/>
      <c r="AD29" s="221"/>
      <c r="AE29" s="221"/>
      <c r="AK29" s="220">
        <f>ROUND(AV94, 2)</f>
        <v>0</v>
      </c>
      <c r="AL29" s="221"/>
      <c r="AM29" s="221"/>
      <c r="AN29" s="221"/>
      <c r="AO29" s="221"/>
      <c r="AR29" s="36"/>
      <c r="BE29" s="224"/>
    </row>
    <row r="30" spans="2:71" s="2" customFormat="1" ht="14.4" customHeight="1">
      <c r="B30" s="36"/>
      <c r="F30" s="27" t="s">
        <v>46</v>
      </c>
      <c r="L30" s="248">
        <v>0.15</v>
      </c>
      <c r="M30" s="221"/>
      <c r="N30" s="221"/>
      <c r="O30" s="221"/>
      <c r="P30" s="221"/>
      <c r="W30" s="220">
        <f>ROUND(BA94, 2)</f>
        <v>0</v>
      </c>
      <c r="X30" s="221"/>
      <c r="Y30" s="221"/>
      <c r="Z30" s="221"/>
      <c r="AA30" s="221"/>
      <c r="AB30" s="221"/>
      <c r="AC30" s="221"/>
      <c r="AD30" s="221"/>
      <c r="AE30" s="221"/>
      <c r="AK30" s="220">
        <f>ROUND(AW94, 2)</f>
        <v>0</v>
      </c>
      <c r="AL30" s="221"/>
      <c r="AM30" s="221"/>
      <c r="AN30" s="221"/>
      <c r="AO30" s="221"/>
      <c r="AR30" s="36"/>
      <c r="BE30" s="224"/>
    </row>
    <row r="31" spans="2:71" s="2" customFormat="1" ht="14.4" hidden="1" customHeight="1">
      <c r="B31" s="36"/>
      <c r="F31" s="27" t="s">
        <v>47</v>
      </c>
      <c r="L31" s="248">
        <v>0.21</v>
      </c>
      <c r="M31" s="221"/>
      <c r="N31" s="221"/>
      <c r="O31" s="221"/>
      <c r="P31" s="221"/>
      <c r="W31" s="220">
        <f>ROUND(BB94, 2)</f>
        <v>0</v>
      </c>
      <c r="X31" s="221"/>
      <c r="Y31" s="221"/>
      <c r="Z31" s="221"/>
      <c r="AA31" s="221"/>
      <c r="AB31" s="221"/>
      <c r="AC31" s="221"/>
      <c r="AD31" s="221"/>
      <c r="AE31" s="221"/>
      <c r="AK31" s="220">
        <v>0</v>
      </c>
      <c r="AL31" s="221"/>
      <c r="AM31" s="221"/>
      <c r="AN31" s="221"/>
      <c r="AO31" s="221"/>
      <c r="AR31" s="36"/>
      <c r="BE31" s="224"/>
    </row>
    <row r="32" spans="2:71" s="2" customFormat="1" ht="14.4" hidden="1" customHeight="1">
      <c r="B32" s="36"/>
      <c r="F32" s="27" t="s">
        <v>48</v>
      </c>
      <c r="L32" s="248">
        <v>0.15</v>
      </c>
      <c r="M32" s="221"/>
      <c r="N32" s="221"/>
      <c r="O32" s="221"/>
      <c r="P32" s="221"/>
      <c r="W32" s="220">
        <f>ROUND(BC94, 2)</f>
        <v>0</v>
      </c>
      <c r="X32" s="221"/>
      <c r="Y32" s="221"/>
      <c r="Z32" s="221"/>
      <c r="AA32" s="221"/>
      <c r="AB32" s="221"/>
      <c r="AC32" s="221"/>
      <c r="AD32" s="221"/>
      <c r="AE32" s="221"/>
      <c r="AK32" s="220">
        <v>0</v>
      </c>
      <c r="AL32" s="221"/>
      <c r="AM32" s="221"/>
      <c r="AN32" s="221"/>
      <c r="AO32" s="221"/>
      <c r="AR32" s="36"/>
      <c r="BE32" s="224"/>
    </row>
    <row r="33" spans="2:57" s="2" customFormat="1" ht="14.4" hidden="1" customHeight="1">
      <c r="B33" s="36"/>
      <c r="F33" s="27" t="s">
        <v>49</v>
      </c>
      <c r="L33" s="248">
        <v>0</v>
      </c>
      <c r="M33" s="221"/>
      <c r="N33" s="221"/>
      <c r="O33" s="221"/>
      <c r="P33" s="221"/>
      <c r="W33" s="220">
        <f>ROUND(BD94, 2)</f>
        <v>0</v>
      </c>
      <c r="X33" s="221"/>
      <c r="Y33" s="221"/>
      <c r="Z33" s="221"/>
      <c r="AA33" s="221"/>
      <c r="AB33" s="221"/>
      <c r="AC33" s="221"/>
      <c r="AD33" s="221"/>
      <c r="AE33" s="221"/>
      <c r="AK33" s="220">
        <v>0</v>
      </c>
      <c r="AL33" s="221"/>
      <c r="AM33" s="221"/>
      <c r="AN33" s="221"/>
      <c r="AO33" s="221"/>
      <c r="AR33" s="36"/>
      <c r="BE33" s="224"/>
    </row>
    <row r="34" spans="2:57" s="1" customFormat="1" ht="6.9" customHeight="1">
      <c r="B34" s="32"/>
      <c r="AR34" s="32"/>
      <c r="BE34" s="223"/>
    </row>
    <row r="35" spans="2:57" s="1" customFormat="1" ht="25.95" customHeight="1">
      <c r="B35" s="32"/>
      <c r="C35" s="37"/>
      <c r="D35" s="38" t="s">
        <v>50</v>
      </c>
      <c r="E35" s="39"/>
      <c r="F35" s="39"/>
      <c r="G35" s="39"/>
      <c r="H35" s="39"/>
      <c r="I35" s="39"/>
      <c r="J35" s="39"/>
      <c r="K35" s="39"/>
      <c r="L35" s="39"/>
      <c r="M35" s="39"/>
      <c r="N35" s="39"/>
      <c r="O35" s="39"/>
      <c r="P35" s="39"/>
      <c r="Q35" s="39"/>
      <c r="R35" s="39"/>
      <c r="S35" s="39"/>
      <c r="T35" s="40" t="s">
        <v>51</v>
      </c>
      <c r="U35" s="39"/>
      <c r="V35" s="39"/>
      <c r="W35" s="39"/>
      <c r="X35" s="227" t="s">
        <v>52</v>
      </c>
      <c r="Y35" s="228"/>
      <c r="Z35" s="228"/>
      <c r="AA35" s="228"/>
      <c r="AB35" s="228"/>
      <c r="AC35" s="39"/>
      <c r="AD35" s="39"/>
      <c r="AE35" s="39"/>
      <c r="AF35" s="39"/>
      <c r="AG35" s="39"/>
      <c r="AH35" s="39"/>
      <c r="AI35" s="39"/>
      <c r="AJ35" s="39"/>
      <c r="AK35" s="229">
        <f>SUM(AK26:AK33)</f>
        <v>0</v>
      </c>
      <c r="AL35" s="228"/>
      <c r="AM35" s="228"/>
      <c r="AN35" s="228"/>
      <c r="AO35" s="230"/>
      <c r="AP35" s="37"/>
      <c r="AQ35" s="37"/>
      <c r="AR35" s="32"/>
    </row>
    <row r="36" spans="2:57" s="1" customFormat="1" ht="6.9" customHeight="1">
      <c r="B36" s="32"/>
      <c r="AR36" s="32"/>
    </row>
    <row r="37" spans="2:57" s="1" customFormat="1" ht="14.4" customHeight="1">
      <c r="B37" s="32"/>
      <c r="AR37" s="32"/>
    </row>
    <row r="38" spans="2:57" ht="14.4" customHeight="1">
      <c r="B38" s="20"/>
      <c r="AR38" s="20"/>
    </row>
    <row r="39" spans="2:57" ht="14.4" customHeight="1">
      <c r="B39" s="20"/>
      <c r="AR39" s="20"/>
    </row>
    <row r="40" spans="2:57" ht="14.4" customHeight="1">
      <c r="B40" s="20"/>
      <c r="AR40" s="20"/>
    </row>
    <row r="41" spans="2:57" ht="14.4" customHeight="1">
      <c r="B41" s="20"/>
      <c r="AR41" s="20"/>
    </row>
    <row r="42" spans="2:57" ht="14.4" customHeight="1">
      <c r="B42" s="20"/>
      <c r="AR42" s="20"/>
    </row>
    <row r="43" spans="2:57" ht="14.4" customHeight="1">
      <c r="B43" s="20"/>
      <c r="AR43" s="20"/>
    </row>
    <row r="44" spans="2:57" ht="14.4" customHeight="1">
      <c r="B44" s="20"/>
      <c r="AR44" s="20"/>
    </row>
    <row r="45" spans="2:57" ht="14.4" customHeight="1">
      <c r="B45" s="20"/>
      <c r="AR45" s="20"/>
    </row>
    <row r="46" spans="2:57" ht="14.4" customHeight="1">
      <c r="B46" s="20"/>
      <c r="AR46" s="20"/>
    </row>
    <row r="47" spans="2:57" ht="14.4" customHeight="1">
      <c r="B47" s="20"/>
      <c r="AR47" s="20"/>
    </row>
    <row r="48" spans="2:57" ht="14.4" customHeight="1">
      <c r="B48" s="20"/>
      <c r="AR48" s="20"/>
    </row>
    <row r="49" spans="2:44" s="1" customFormat="1" ht="14.4" customHeight="1">
      <c r="B49" s="32"/>
      <c r="D49" s="41" t="s">
        <v>53</v>
      </c>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1" t="s">
        <v>54</v>
      </c>
      <c r="AI49" s="42"/>
      <c r="AJ49" s="42"/>
      <c r="AK49" s="42"/>
      <c r="AL49" s="42"/>
      <c r="AM49" s="42"/>
      <c r="AN49" s="42"/>
      <c r="AO49" s="42"/>
      <c r="AR49" s="32"/>
    </row>
    <row r="50" spans="2:44" ht="10.199999999999999">
      <c r="B50" s="20"/>
      <c r="AR50" s="20"/>
    </row>
    <row r="51" spans="2:44" ht="10.199999999999999">
      <c r="B51" s="20"/>
      <c r="AR51" s="20"/>
    </row>
    <row r="52" spans="2:44" ht="10.199999999999999">
      <c r="B52" s="20"/>
      <c r="AR52" s="20"/>
    </row>
    <row r="53" spans="2:44" ht="10.199999999999999">
      <c r="B53" s="20"/>
      <c r="AR53" s="20"/>
    </row>
    <row r="54" spans="2:44" ht="10.199999999999999">
      <c r="B54" s="20"/>
      <c r="AR54" s="20"/>
    </row>
    <row r="55" spans="2:44" ht="10.199999999999999">
      <c r="B55" s="20"/>
      <c r="AR55" s="20"/>
    </row>
    <row r="56" spans="2:44" ht="10.199999999999999">
      <c r="B56" s="20"/>
      <c r="AR56" s="20"/>
    </row>
    <row r="57" spans="2:44" ht="10.199999999999999">
      <c r="B57" s="20"/>
      <c r="AR57" s="20"/>
    </row>
    <row r="58" spans="2:44" ht="10.199999999999999">
      <c r="B58" s="20"/>
      <c r="AR58" s="20"/>
    </row>
    <row r="59" spans="2:44" ht="10.199999999999999">
      <c r="B59" s="20"/>
      <c r="AR59" s="20"/>
    </row>
    <row r="60" spans="2:44" s="1" customFormat="1" ht="13.2">
      <c r="B60" s="32"/>
      <c r="D60" s="43" t="s">
        <v>55</v>
      </c>
      <c r="E60" s="34"/>
      <c r="F60" s="34"/>
      <c r="G60" s="34"/>
      <c r="H60" s="34"/>
      <c r="I60" s="34"/>
      <c r="J60" s="34"/>
      <c r="K60" s="34"/>
      <c r="L60" s="34"/>
      <c r="M60" s="34"/>
      <c r="N60" s="34"/>
      <c r="O60" s="34"/>
      <c r="P60" s="34"/>
      <c r="Q60" s="34"/>
      <c r="R60" s="34"/>
      <c r="S60" s="34"/>
      <c r="T60" s="34"/>
      <c r="U60" s="34"/>
      <c r="V60" s="43" t="s">
        <v>56</v>
      </c>
      <c r="W60" s="34"/>
      <c r="X60" s="34"/>
      <c r="Y60" s="34"/>
      <c r="Z60" s="34"/>
      <c r="AA60" s="34"/>
      <c r="AB60" s="34"/>
      <c r="AC60" s="34"/>
      <c r="AD60" s="34"/>
      <c r="AE60" s="34"/>
      <c r="AF60" s="34"/>
      <c r="AG60" s="34"/>
      <c r="AH60" s="43" t="s">
        <v>55</v>
      </c>
      <c r="AI60" s="34"/>
      <c r="AJ60" s="34"/>
      <c r="AK60" s="34"/>
      <c r="AL60" s="34"/>
      <c r="AM60" s="43" t="s">
        <v>56</v>
      </c>
      <c r="AN60" s="34"/>
      <c r="AO60" s="34"/>
      <c r="AR60" s="32"/>
    </row>
    <row r="61" spans="2:44" ht="10.199999999999999">
      <c r="B61" s="20"/>
      <c r="AR61" s="20"/>
    </row>
    <row r="62" spans="2:44" ht="10.199999999999999">
      <c r="B62" s="20"/>
      <c r="AR62" s="20"/>
    </row>
    <row r="63" spans="2:44" ht="10.199999999999999">
      <c r="B63" s="20"/>
      <c r="AR63" s="20"/>
    </row>
    <row r="64" spans="2:44" s="1" customFormat="1" ht="13.2">
      <c r="B64" s="32"/>
      <c r="D64" s="41" t="s">
        <v>57</v>
      </c>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1" t="s">
        <v>58</v>
      </c>
      <c r="AI64" s="42"/>
      <c r="AJ64" s="42"/>
      <c r="AK64" s="42"/>
      <c r="AL64" s="42"/>
      <c r="AM64" s="42"/>
      <c r="AN64" s="42"/>
      <c r="AO64" s="42"/>
      <c r="AR64" s="32"/>
    </row>
    <row r="65" spans="2:44" ht="10.199999999999999">
      <c r="B65" s="20"/>
      <c r="AR65" s="20"/>
    </row>
    <row r="66" spans="2:44" ht="10.199999999999999">
      <c r="B66" s="20"/>
      <c r="AR66" s="20"/>
    </row>
    <row r="67" spans="2:44" ht="10.199999999999999">
      <c r="B67" s="20"/>
      <c r="AR67" s="20"/>
    </row>
    <row r="68" spans="2:44" ht="10.199999999999999">
      <c r="B68" s="20"/>
      <c r="AR68" s="20"/>
    </row>
    <row r="69" spans="2:44" ht="10.199999999999999">
      <c r="B69" s="20"/>
      <c r="AR69" s="20"/>
    </row>
    <row r="70" spans="2:44" ht="10.199999999999999">
      <c r="B70" s="20"/>
      <c r="AR70" s="20"/>
    </row>
    <row r="71" spans="2:44" ht="10.199999999999999">
      <c r="B71" s="20"/>
      <c r="AR71" s="20"/>
    </row>
    <row r="72" spans="2:44" ht="10.199999999999999">
      <c r="B72" s="20"/>
      <c r="AR72" s="20"/>
    </row>
    <row r="73" spans="2:44" ht="10.199999999999999">
      <c r="B73" s="20"/>
      <c r="AR73" s="20"/>
    </row>
    <row r="74" spans="2:44" ht="10.199999999999999">
      <c r="B74" s="20"/>
      <c r="AR74" s="20"/>
    </row>
    <row r="75" spans="2:44" s="1" customFormat="1" ht="13.2">
      <c r="B75" s="32"/>
      <c r="D75" s="43" t="s">
        <v>55</v>
      </c>
      <c r="E75" s="34"/>
      <c r="F75" s="34"/>
      <c r="G75" s="34"/>
      <c r="H75" s="34"/>
      <c r="I75" s="34"/>
      <c r="J75" s="34"/>
      <c r="K75" s="34"/>
      <c r="L75" s="34"/>
      <c r="M75" s="34"/>
      <c r="N75" s="34"/>
      <c r="O75" s="34"/>
      <c r="P75" s="34"/>
      <c r="Q75" s="34"/>
      <c r="R75" s="34"/>
      <c r="S75" s="34"/>
      <c r="T75" s="34"/>
      <c r="U75" s="34"/>
      <c r="V75" s="43" t="s">
        <v>56</v>
      </c>
      <c r="W75" s="34"/>
      <c r="X75" s="34"/>
      <c r="Y75" s="34"/>
      <c r="Z75" s="34"/>
      <c r="AA75" s="34"/>
      <c r="AB75" s="34"/>
      <c r="AC75" s="34"/>
      <c r="AD75" s="34"/>
      <c r="AE75" s="34"/>
      <c r="AF75" s="34"/>
      <c r="AG75" s="34"/>
      <c r="AH75" s="43" t="s">
        <v>55</v>
      </c>
      <c r="AI75" s="34"/>
      <c r="AJ75" s="34"/>
      <c r="AK75" s="34"/>
      <c r="AL75" s="34"/>
      <c r="AM75" s="43" t="s">
        <v>56</v>
      </c>
      <c r="AN75" s="34"/>
      <c r="AO75" s="34"/>
      <c r="AR75" s="32"/>
    </row>
    <row r="76" spans="2:44" s="1" customFormat="1" ht="10.199999999999999">
      <c r="B76" s="32"/>
      <c r="AR76" s="32"/>
    </row>
    <row r="77" spans="2:44" s="1" customFormat="1" ht="6.9" customHeight="1">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2"/>
    </row>
    <row r="81" spans="1:91" s="1" customFormat="1" ht="6.9" customHeight="1">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2"/>
    </row>
    <row r="82" spans="1:91" s="1" customFormat="1" ht="24.9" customHeight="1">
      <c r="B82" s="32"/>
      <c r="C82" s="21" t="s">
        <v>59</v>
      </c>
      <c r="AR82" s="32"/>
    </row>
    <row r="83" spans="1:91" s="1" customFormat="1" ht="6.9" customHeight="1">
      <c r="B83" s="32"/>
      <c r="AR83" s="32"/>
    </row>
    <row r="84" spans="1:91" s="3" customFormat="1" ht="12" customHeight="1">
      <c r="B84" s="48"/>
      <c r="C84" s="27" t="s">
        <v>13</v>
      </c>
      <c r="L84" s="3" t="str">
        <f>K5</f>
        <v>JP131</v>
      </c>
      <c r="AR84" s="48"/>
    </row>
    <row r="85" spans="1:91" s="4" customFormat="1" ht="36.9" customHeight="1">
      <c r="B85" s="49"/>
      <c r="C85" s="50" t="s">
        <v>16</v>
      </c>
      <c r="L85" s="239" t="str">
        <f>K6</f>
        <v>Modernizace provozu Dykových školek,Křtiny, III.etapa</v>
      </c>
      <c r="M85" s="240"/>
      <c r="N85" s="240"/>
      <c r="O85" s="240"/>
      <c r="P85" s="240"/>
      <c r="Q85" s="240"/>
      <c r="R85" s="240"/>
      <c r="S85" s="240"/>
      <c r="T85" s="240"/>
      <c r="U85" s="240"/>
      <c r="V85" s="240"/>
      <c r="W85" s="240"/>
      <c r="X85" s="240"/>
      <c r="Y85" s="240"/>
      <c r="Z85" s="240"/>
      <c r="AA85" s="240"/>
      <c r="AB85" s="240"/>
      <c r="AC85" s="240"/>
      <c r="AD85" s="240"/>
      <c r="AE85" s="240"/>
      <c r="AF85" s="240"/>
      <c r="AG85" s="240"/>
      <c r="AH85" s="240"/>
      <c r="AI85" s="240"/>
      <c r="AJ85" s="240"/>
      <c r="AK85" s="240"/>
      <c r="AL85" s="240"/>
      <c r="AM85" s="240"/>
      <c r="AN85" s="240"/>
      <c r="AO85" s="240"/>
      <c r="AR85" s="49"/>
    </row>
    <row r="86" spans="1:91" s="1" customFormat="1" ht="6.9" customHeight="1">
      <c r="B86" s="32"/>
      <c r="AR86" s="32"/>
    </row>
    <row r="87" spans="1:91" s="1" customFormat="1" ht="12" customHeight="1">
      <c r="B87" s="32"/>
      <c r="C87" s="27" t="s">
        <v>22</v>
      </c>
      <c r="L87" s="51" t="str">
        <f>IF(K8="","",K8)</f>
        <v>k.ú.Křtiny</v>
      </c>
      <c r="AI87" s="27" t="s">
        <v>24</v>
      </c>
      <c r="AM87" s="241" t="str">
        <f>IF(AN8= "","",AN8)</f>
        <v>22. 1. 2018</v>
      </c>
      <c r="AN87" s="241"/>
      <c r="AR87" s="32"/>
    </row>
    <row r="88" spans="1:91" s="1" customFormat="1" ht="6.9" customHeight="1">
      <c r="B88" s="32"/>
      <c r="AR88" s="32"/>
    </row>
    <row r="89" spans="1:91" s="1" customFormat="1" ht="15.15" customHeight="1">
      <c r="B89" s="32"/>
      <c r="C89" s="27" t="s">
        <v>28</v>
      </c>
      <c r="L89" s="3" t="str">
        <f>IF(E11= "","",E11)</f>
        <v>Mendelova univerzita v Brně</v>
      </c>
      <c r="AI89" s="27" t="s">
        <v>34</v>
      </c>
      <c r="AM89" s="237" t="str">
        <f>IF(E17="","",E17)</f>
        <v>ZAHRADA Olomouc s.r.o.</v>
      </c>
      <c r="AN89" s="238"/>
      <c r="AO89" s="238"/>
      <c r="AP89" s="238"/>
      <c r="AR89" s="32"/>
      <c r="AS89" s="233" t="s">
        <v>60</v>
      </c>
      <c r="AT89" s="234"/>
      <c r="AU89" s="53"/>
      <c r="AV89" s="53"/>
      <c r="AW89" s="53"/>
      <c r="AX89" s="53"/>
      <c r="AY89" s="53"/>
      <c r="AZ89" s="53"/>
      <c r="BA89" s="53"/>
      <c r="BB89" s="53"/>
      <c r="BC89" s="53"/>
      <c r="BD89" s="54"/>
    </row>
    <row r="90" spans="1:91" s="1" customFormat="1" ht="15.15" customHeight="1">
      <c r="B90" s="32"/>
      <c r="C90" s="27" t="s">
        <v>32</v>
      </c>
      <c r="L90" s="3" t="str">
        <f>IF(E14= "Vyplň údaj","",E14)</f>
        <v/>
      </c>
      <c r="AI90" s="27" t="s">
        <v>37</v>
      </c>
      <c r="AM90" s="237" t="str">
        <f>IF(E20="","",E20)</f>
        <v xml:space="preserve"> </v>
      </c>
      <c r="AN90" s="238"/>
      <c r="AO90" s="238"/>
      <c r="AP90" s="238"/>
      <c r="AR90" s="32"/>
      <c r="AS90" s="235"/>
      <c r="AT90" s="236"/>
      <c r="AU90" s="55"/>
      <c r="AV90" s="55"/>
      <c r="AW90" s="55"/>
      <c r="AX90" s="55"/>
      <c r="AY90" s="55"/>
      <c r="AZ90" s="55"/>
      <c r="BA90" s="55"/>
      <c r="BB90" s="55"/>
      <c r="BC90" s="55"/>
      <c r="BD90" s="56"/>
    </row>
    <row r="91" spans="1:91" s="1" customFormat="1" ht="10.8" customHeight="1">
      <c r="B91" s="32"/>
      <c r="AR91" s="32"/>
      <c r="AS91" s="235"/>
      <c r="AT91" s="236"/>
      <c r="AU91" s="55"/>
      <c r="AV91" s="55"/>
      <c r="AW91" s="55"/>
      <c r="AX91" s="55"/>
      <c r="AY91" s="55"/>
      <c r="AZ91" s="55"/>
      <c r="BA91" s="55"/>
      <c r="BB91" s="55"/>
      <c r="BC91" s="55"/>
      <c r="BD91" s="56"/>
    </row>
    <row r="92" spans="1:91" s="1" customFormat="1" ht="29.25" customHeight="1">
      <c r="B92" s="32"/>
      <c r="C92" s="262" t="s">
        <v>61</v>
      </c>
      <c r="D92" s="256"/>
      <c r="E92" s="256"/>
      <c r="F92" s="256"/>
      <c r="G92" s="256"/>
      <c r="H92" s="57"/>
      <c r="I92" s="255" t="s">
        <v>62</v>
      </c>
      <c r="J92" s="256"/>
      <c r="K92" s="256"/>
      <c r="L92" s="256"/>
      <c r="M92" s="256"/>
      <c r="N92" s="256"/>
      <c r="O92" s="256"/>
      <c r="P92" s="256"/>
      <c r="Q92" s="256"/>
      <c r="R92" s="256"/>
      <c r="S92" s="256"/>
      <c r="T92" s="256"/>
      <c r="U92" s="256"/>
      <c r="V92" s="256"/>
      <c r="W92" s="256"/>
      <c r="X92" s="256"/>
      <c r="Y92" s="256"/>
      <c r="Z92" s="256"/>
      <c r="AA92" s="256"/>
      <c r="AB92" s="256"/>
      <c r="AC92" s="256"/>
      <c r="AD92" s="256"/>
      <c r="AE92" s="256"/>
      <c r="AF92" s="256"/>
      <c r="AG92" s="258" t="s">
        <v>63</v>
      </c>
      <c r="AH92" s="256"/>
      <c r="AI92" s="256"/>
      <c r="AJ92" s="256"/>
      <c r="AK92" s="256"/>
      <c r="AL92" s="256"/>
      <c r="AM92" s="256"/>
      <c r="AN92" s="255" t="s">
        <v>64</v>
      </c>
      <c r="AO92" s="256"/>
      <c r="AP92" s="257"/>
      <c r="AQ92" s="58" t="s">
        <v>65</v>
      </c>
      <c r="AR92" s="32"/>
      <c r="AS92" s="59" t="s">
        <v>66</v>
      </c>
      <c r="AT92" s="60" t="s">
        <v>67</v>
      </c>
      <c r="AU92" s="60" t="s">
        <v>68</v>
      </c>
      <c r="AV92" s="60" t="s">
        <v>69</v>
      </c>
      <c r="AW92" s="60" t="s">
        <v>70</v>
      </c>
      <c r="AX92" s="60" t="s">
        <v>71</v>
      </c>
      <c r="AY92" s="60" t="s">
        <v>72</v>
      </c>
      <c r="AZ92" s="60" t="s">
        <v>73</v>
      </c>
      <c r="BA92" s="60" t="s">
        <v>74</v>
      </c>
      <c r="BB92" s="60" t="s">
        <v>75</v>
      </c>
      <c r="BC92" s="60" t="s">
        <v>76</v>
      </c>
      <c r="BD92" s="61" t="s">
        <v>77</v>
      </c>
    </row>
    <row r="93" spans="1:91" s="1" customFormat="1" ht="10.8" customHeight="1">
      <c r="B93" s="32"/>
      <c r="AR93" s="32"/>
      <c r="AS93" s="62"/>
      <c r="AT93" s="53"/>
      <c r="AU93" s="53"/>
      <c r="AV93" s="53"/>
      <c r="AW93" s="53"/>
      <c r="AX93" s="53"/>
      <c r="AY93" s="53"/>
      <c r="AZ93" s="53"/>
      <c r="BA93" s="53"/>
      <c r="BB93" s="53"/>
      <c r="BC93" s="53"/>
      <c r="BD93" s="54"/>
    </row>
    <row r="94" spans="1:91" s="5" customFormat="1" ht="32.4" customHeight="1">
      <c r="B94" s="63"/>
      <c r="C94" s="64" t="s">
        <v>78</v>
      </c>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260">
        <f>ROUND(AG95+AG98+AG102+AG110,2)</f>
        <v>0</v>
      </c>
      <c r="AH94" s="260"/>
      <c r="AI94" s="260"/>
      <c r="AJ94" s="260"/>
      <c r="AK94" s="260"/>
      <c r="AL94" s="260"/>
      <c r="AM94" s="260"/>
      <c r="AN94" s="261">
        <f t="shared" ref="AN94:AN110" si="0">SUM(AG94,AT94)</f>
        <v>0</v>
      </c>
      <c r="AO94" s="261"/>
      <c r="AP94" s="261"/>
      <c r="AQ94" s="67" t="s">
        <v>1</v>
      </c>
      <c r="AR94" s="63"/>
      <c r="AS94" s="68">
        <f>ROUND(AS95+AS98+AS102+AS110,2)</f>
        <v>0</v>
      </c>
      <c r="AT94" s="69">
        <f t="shared" ref="AT94:AT110" si="1">ROUND(SUM(AV94:AW94),2)</f>
        <v>0</v>
      </c>
      <c r="AU94" s="70">
        <f>ROUND(AU95+AU98+AU102+AU110,5)</f>
        <v>0</v>
      </c>
      <c r="AV94" s="69">
        <f>ROUND(AZ94*L29,2)</f>
        <v>0</v>
      </c>
      <c r="AW94" s="69">
        <f>ROUND(BA94*L30,2)</f>
        <v>0</v>
      </c>
      <c r="AX94" s="69">
        <f>ROUND(BB94*L29,2)</f>
        <v>0</v>
      </c>
      <c r="AY94" s="69">
        <f>ROUND(BC94*L30,2)</f>
        <v>0</v>
      </c>
      <c r="AZ94" s="69">
        <f>ROUND(AZ95+AZ98+AZ102+AZ110,2)</f>
        <v>0</v>
      </c>
      <c r="BA94" s="69">
        <f>ROUND(BA95+BA98+BA102+BA110,2)</f>
        <v>0</v>
      </c>
      <c r="BB94" s="69">
        <f>ROUND(BB95+BB98+BB102+BB110,2)</f>
        <v>0</v>
      </c>
      <c r="BC94" s="69">
        <f>ROUND(BC95+BC98+BC102+BC110,2)</f>
        <v>0</v>
      </c>
      <c r="BD94" s="71">
        <f>ROUND(BD95+BD98+BD102+BD110,2)</f>
        <v>0</v>
      </c>
      <c r="BS94" s="72" t="s">
        <v>79</v>
      </c>
      <c r="BT94" s="72" t="s">
        <v>80</v>
      </c>
      <c r="BU94" s="73" t="s">
        <v>81</v>
      </c>
      <c r="BV94" s="72" t="s">
        <v>82</v>
      </c>
      <c r="BW94" s="72" t="s">
        <v>4</v>
      </c>
      <c r="BX94" s="72" t="s">
        <v>83</v>
      </c>
      <c r="CL94" s="72" t="s">
        <v>1</v>
      </c>
    </row>
    <row r="95" spans="1:91" s="6" customFormat="1" ht="16.5" customHeight="1">
      <c r="B95" s="74"/>
      <c r="C95" s="75"/>
      <c r="D95" s="253" t="s">
        <v>84</v>
      </c>
      <c r="E95" s="253"/>
      <c r="F95" s="253"/>
      <c r="G95" s="253"/>
      <c r="H95" s="253"/>
      <c r="I95" s="76"/>
      <c r="J95" s="253" t="s">
        <v>85</v>
      </c>
      <c r="K95" s="253"/>
      <c r="L95" s="253"/>
      <c r="M95" s="253"/>
      <c r="N95" s="253"/>
      <c r="O95" s="253"/>
      <c r="P95" s="253"/>
      <c r="Q95" s="253"/>
      <c r="R95" s="253"/>
      <c r="S95" s="253"/>
      <c r="T95" s="253"/>
      <c r="U95" s="253"/>
      <c r="V95" s="253"/>
      <c r="W95" s="253"/>
      <c r="X95" s="253"/>
      <c r="Y95" s="253"/>
      <c r="Z95" s="253"/>
      <c r="AA95" s="253"/>
      <c r="AB95" s="253"/>
      <c r="AC95" s="253"/>
      <c r="AD95" s="253"/>
      <c r="AE95" s="253"/>
      <c r="AF95" s="253"/>
      <c r="AG95" s="259">
        <f>ROUND(SUM(AG96:AG97),2)</f>
        <v>0</v>
      </c>
      <c r="AH95" s="252"/>
      <c r="AI95" s="252"/>
      <c r="AJ95" s="252"/>
      <c r="AK95" s="252"/>
      <c r="AL95" s="252"/>
      <c r="AM95" s="252"/>
      <c r="AN95" s="251">
        <f t="shared" si="0"/>
        <v>0</v>
      </c>
      <c r="AO95" s="252"/>
      <c r="AP95" s="252"/>
      <c r="AQ95" s="77" t="s">
        <v>86</v>
      </c>
      <c r="AR95" s="74"/>
      <c r="AS95" s="78">
        <f>ROUND(SUM(AS96:AS97),2)</f>
        <v>0</v>
      </c>
      <c r="AT95" s="79">
        <f t="shared" si="1"/>
        <v>0</v>
      </c>
      <c r="AU95" s="80">
        <f>ROUND(SUM(AU96:AU97),5)</f>
        <v>0</v>
      </c>
      <c r="AV95" s="79">
        <f>ROUND(AZ95*L29,2)</f>
        <v>0</v>
      </c>
      <c r="AW95" s="79">
        <f>ROUND(BA95*L30,2)</f>
        <v>0</v>
      </c>
      <c r="AX95" s="79">
        <f>ROUND(BB95*L29,2)</f>
        <v>0</v>
      </c>
      <c r="AY95" s="79">
        <f>ROUND(BC95*L30,2)</f>
        <v>0</v>
      </c>
      <c r="AZ95" s="79">
        <f>ROUND(SUM(AZ96:AZ97),2)</f>
        <v>0</v>
      </c>
      <c r="BA95" s="79">
        <f>ROUND(SUM(BA96:BA97),2)</f>
        <v>0</v>
      </c>
      <c r="BB95" s="79">
        <f>ROUND(SUM(BB96:BB97),2)</f>
        <v>0</v>
      </c>
      <c r="BC95" s="79">
        <f>ROUND(SUM(BC96:BC97),2)</f>
        <v>0</v>
      </c>
      <c r="BD95" s="81">
        <f>ROUND(SUM(BD96:BD97),2)</f>
        <v>0</v>
      </c>
      <c r="BS95" s="82" t="s">
        <v>79</v>
      </c>
      <c r="BT95" s="82" t="s">
        <v>21</v>
      </c>
      <c r="BU95" s="82" t="s">
        <v>81</v>
      </c>
      <c r="BV95" s="82" t="s">
        <v>82</v>
      </c>
      <c r="BW95" s="82" t="s">
        <v>87</v>
      </c>
      <c r="BX95" s="82" t="s">
        <v>4</v>
      </c>
      <c r="CL95" s="82" t="s">
        <v>1</v>
      </c>
      <c r="CM95" s="82" t="s">
        <v>88</v>
      </c>
    </row>
    <row r="96" spans="1:91" s="3" customFormat="1" ht="16.5" customHeight="1">
      <c r="A96" s="83" t="s">
        <v>89</v>
      </c>
      <c r="B96" s="48"/>
      <c r="C96" s="9"/>
      <c r="D96" s="9"/>
      <c r="E96" s="254" t="s">
        <v>90</v>
      </c>
      <c r="F96" s="254"/>
      <c r="G96" s="254"/>
      <c r="H96" s="254"/>
      <c r="I96" s="254"/>
      <c r="J96" s="9"/>
      <c r="K96" s="254" t="s">
        <v>91</v>
      </c>
      <c r="L96" s="254"/>
      <c r="M96" s="254"/>
      <c r="N96" s="254"/>
      <c r="O96" s="254"/>
      <c r="P96" s="254"/>
      <c r="Q96" s="254"/>
      <c r="R96" s="254"/>
      <c r="S96" s="254"/>
      <c r="T96" s="254"/>
      <c r="U96" s="254"/>
      <c r="V96" s="254"/>
      <c r="W96" s="254"/>
      <c r="X96" s="254"/>
      <c r="Y96" s="254"/>
      <c r="Z96" s="254"/>
      <c r="AA96" s="254"/>
      <c r="AB96" s="254"/>
      <c r="AC96" s="254"/>
      <c r="AD96" s="254"/>
      <c r="AE96" s="254"/>
      <c r="AF96" s="254"/>
      <c r="AG96" s="249">
        <f>'SO 03-1 - Dyneman (pařeni...'!J32</f>
        <v>0</v>
      </c>
      <c r="AH96" s="250"/>
      <c r="AI96" s="250"/>
      <c r="AJ96" s="250"/>
      <c r="AK96" s="250"/>
      <c r="AL96" s="250"/>
      <c r="AM96" s="250"/>
      <c r="AN96" s="249">
        <f t="shared" si="0"/>
        <v>0</v>
      </c>
      <c r="AO96" s="250"/>
      <c r="AP96" s="250"/>
      <c r="AQ96" s="84" t="s">
        <v>92</v>
      </c>
      <c r="AR96" s="48"/>
      <c r="AS96" s="85">
        <v>0</v>
      </c>
      <c r="AT96" s="86">
        <f t="shared" si="1"/>
        <v>0</v>
      </c>
      <c r="AU96" s="87">
        <f>'SO 03-1 - Dyneman (pařeni...'!P128</f>
        <v>0</v>
      </c>
      <c r="AV96" s="86">
        <f>'SO 03-1 - Dyneman (pařeni...'!J35</f>
        <v>0</v>
      </c>
      <c r="AW96" s="86">
        <f>'SO 03-1 - Dyneman (pařeni...'!J36</f>
        <v>0</v>
      </c>
      <c r="AX96" s="86">
        <f>'SO 03-1 - Dyneman (pařeni...'!J37</f>
        <v>0</v>
      </c>
      <c r="AY96" s="86">
        <f>'SO 03-1 - Dyneman (pařeni...'!J38</f>
        <v>0</v>
      </c>
      <c r="AZ96" s="86">
        <f>'SO 03-1 - Dyneman (pařeni...'!F35</f>
        <v>0</v>
      </c>
      <c r="BA96" s="86">
        <f>'SO 03-1 - Dyneman (pařeni...'!F36</f>
        <v>0</v>
      </c>
      <c r="BB96" s="86">
        <f>'SO 03-1 - Dyneman (pařeni...'!F37</f>
        <v>0</v>
      </c>
      <c r="BC96" s="86">
        <f>'SO 03-1 - Dyneman (pařeni...'!F38</f>
        <v>0</v>
      </c>
      <c r="BD96" s="88">
        <f>'SO 03-1 - Dyneman (pařeni...'!F39</f>
        <v>0</v>
      </c>
      <c r="BT96" s="25" t="s">
        <v>88</v>
      </c>
      <c r="BV96" s="25" t="s">
        <v>82</v>
      </c>
      <c r="BW96" s="25" t="s">
        <v>93</v>
      </c>
      <c r="BX96" s="25" t="s">
        <v>87</v>
      </c>
      <c r="CL96" s="25" t="s">
        <v>1</v>
      </c>
    </row>
    <row r="97" spans="1:91" s="3" customFormat="1" ht="16.5" customHeight="1">
      <c r="A97" s="83" t="s">
        <v>89</v>
      </c>
      <c r="B97" s="48"/>
      <c r="C97" s="9"/>
      <c r="D97" s="9"/>
      <c r="E97" s="254" t="s">
        <v>94</v>
      </c>
      <c r="F97" s="254"/>
      <c r="G97" s="254"/>
      <c r="H97" s="254"/>
      <c r="I97" s="254"/>
      <c r="J97" s="9"/>
      <c r="K97" s="254" t="s">
        <v>95</v>
      </c>
      <c r="L97" s="254"/>
      <c r="M97" s="254"/>
      <c r="N97" s="254"/>
      <c r="O97" s="254"/>
      <c r="P97" s="254"/>
      <c r="Q97" s="254"/>
      <c r="R97" s="254"/>
      <c r="S97" s="254"/>
      <c r="T97" s="254"/>
      <c r="U97" s="254"/>
      <c r="V97" s="254"/>
      <c r="W97" s="254"/>
      <c r="X97" s="254"/>
      <c r="Y97" s="254"/>
      <c r="Z97" s="254"/>
      <c r="AA97" s="254"/>
      <c r="AB97" s="254"/>
      <c r="AC97" s="254"/>
      <c r="AD97" s="254"/>
      <c r="AE97" s="254"/>
      <c r="AF97" s="254"/>
      <c r="AG97" s="249">
        <f>'SO 03-2 - Ostatní a vedle...'!J32</f>
        <v>0</v>
      </c>
      <c r="AH97" s="250"/>
      <c r="AI97" s="250"/>
      <c r="AJ97" s="250"/>
      <c r="AK97" s="250"/>
      <c r="AL97" s="250"/>
      <c r="AM97" s="250"/>
      <c r="AN97" s="249">
        <f t="shared" si="0"/>
        <v>0</v>
      </c>
      <c r="AO97" s="250"/>
      <c r="AP97" s="250"/>
      <c r="AQ97" s="84" t="s">
        <v>92</v>
      </c>
      <c r="AR97" s="48"/>
      <c r="AS97" s="85">
        <v>0</v>
      </c>
      <c r="AT97" s="86">
        <f t="shared" si="1"/>
        <v>0</v>
      </c>
      <c r="AU97" s="87">
        <f>'SO 03-2 - Ostatní a vedle...'!P124</f>
        <v>0</v>
      </c>
      <c r="AV97" s="86">
        <f>'SO 03-2 - Ostatní a vedle...'!J35</f>
        <v>0</v>
      </c>
      <c r="AW97" s="86">
        <f>'SO 03-2 - Ostatní a vedle...'!J36</f>
        <v>0</v>
      </c>
      <c r="AX97" s="86">
        <f>'SO 03-2 - Ostatní a vedle...'!J37</f>
        <v>0</v>
      </c>
      <c r="AY97" s="86">
        <f>'SO 03-2 - Ostatní a vedle...'!J38</f>
        <v>0</v>
      </c>
      <c r="AZ97" s="86">
        <f>'SO 03-2 - Ostatní a vedle...'!F35</f>
        <v>0</v>
      </c>
      <c r="BA97" s="86">
        <f>'SO 03-2 - Ostatní a vedle...'!F36</f>
        <v>0</v>
      </c>
      <c r="BB97" s="86">
        <f>'SO 03-2 - Ostatní a vedle...'!F37</f>
        <v>0</v>
      </c>
      <c r="BC97" s="86">
        <f>'SO 03-2 - Ostatní a vedle...'!F38</f>
        <v>0</v>
      </c>
      <c r="BD97" s="88">
        <f>'SO 03-2 - Ostatní a vedle...'!F39</f>
        <v>0</v>
      </c>
      <c r="BT97" s="25" t="s">
        <v>88</v>
      </c>
      <c r="BV97" s="25" t="s">
        <v>82</v>
      </c>
      <c r="BW97" s="25" t="s">
        <v>96</v>
      </c>
      <c r="BX97" s="25" t="s">
        <v>87</v>
      </c>
      <c r="CL97" s="25" t="s">
        <v>1</v>
      </c>
    </row>
    <row r="98" spans="1:91" s="6" customFormat="1" ht="16.5" customHeight="1">
      <c r="B98" s="74"/>
      <c r="C98" s="75"/>
      <c r="D98" s="253" t="s">
        <v>97</v>
      </c>
      <c r="E98" s="253"/>
      <c r="F98" s="253"/>
      <c r="G98" s="253"/>
      <c r="H98" s="253"/>
      <c r="I98" s="76"/>
      <c r="J98" s="253" t="s">
        <v>98</v>
      </c>
      <c r="K98" s="253"/>
      <c r="L98" s="253"/>
      <c r="M98" s="253"/>
      <c r="N98" s="253"/>
      <c r="O98" s="253"/>
      <c r="P98" s="253"/>
      <c r="Q98" s="253"/>
      <c r="R98" s="253"/>
      <c r="S98" s="253"/>
      <c r="T98" s="253"/>
      <c r="U98" s="253"/>
      <c r="V98" s="253"/>
      <c r="W98" s="253"/>
      <c r="X98" s="253"/>
      <c r="Y98" s="253"/>
      <c r="Z98" s="253"/>
      <c r="AA98" s="253"/>
      <c r="AB98" s="253"/>
      <c r="AC98" s="253"/>
      <c r="AD98" s="253"/>
      <c r="AE98" s="253"/>
      <c r="AF98" s="253"/>
      <c r="AG98" s="259">
        <f>ROUND(SUM(AG99:AG101),2)</f>
        <v>0</v>
      </c>
      <c r="AH98" s="252"/>
      <c r="AI98" s="252"/>
      <c r="AJ98" s="252"/>
      <c r="AK98" s="252"/>
      <c r="AL98" s="252"/>
      <c r="AM98" s="252"/>
      <c r="AN98" s="251">
        <f t="shared" si="0"/>
        <v>0</v>
      </c>
      <c r="AO98" s="252"/>
      <c r="AP98" s="252"/>
      <c r="AQ98" s="77" t="s">
        <v>86</v>
      </c>
      <c r="AR98" s="74"/>
      <c r="AS98" s="78">
        <f>ROUND(SUM(AS99:AS101),2)</f>
        <v>0</v>
      </c>
      <c r="AT98" s="79">
        <f t="shared" si="1"/>
        <v>0</v>
      </c>
      <c r="AU98" s="80">
        <f>ROUND(SUM(AU99:AU101),5)</f>
        <v>0</v>
      </c>
      <c r="AV98" s="79">
        <f>ROUND(AZ98*L29,2)</f>
        <v>0</v>
      </c>
      <c r="AW98" s="79">
        <f>ROUND(BA98*L30,2)</f>
        <v>0</v>
      </c>
      <c r="AX98" s="79">
        <f>ROUND(BB98*L29,2)</f>
        <v>0</v>
      </c>
      <c r="AY98" s="79">
        <f>ROUND(BC98*L30,2)</f>
        <v>0</v>
      </c>
      <c r="AZ98" s="79">
        <f>ROUND(SUM(AZ99:AZ101),2)</f>
        <v>0</v>
      </c>
      <c r="BA98" s="79">
        <f>ROUND(SUM(BA99:BA101),2)</f>
        <v>0</v>
      </c>
      <c r="BB98" s="79">
        <f>ROUND(SUM(BB99:BB101),2)</f>
        <v>0</v>
      </c>
      <c r="BC98" s="79">
        <f>ROUND(SUM(BC99:BC101),2)</f>
        <v>0</v>
      </c>
      <c r="BD98" s="81">
        <f>ROUND(SUM(BD99:BD101),2)</f>
        <v>0</v>
      </c>
      <c r="BS98" s="82" t="s">
        <v>79</v>
      </c>
      <c r="BT98" s="82" t="s">
        <v>21</v>
      </c>
      <c r="BU98" s="82" t="s">
        <v>81</v>
      </c>
      <c r="BV98" s="82" t="s">
        <v>82</v>
      </c>
      <c r="BW98" s="82" t="s">
        <v>99</v>
      </c>
      <c r="BX98" s="82" t="s">
        <v>4</v>
      </c>
      <c r="CL98" s="82" t="s">
        <v>1</v>
      </c>
      <c r="CM98" s="82" t="s">
        <v>88</v>
      </c>
    </row>
    <row r="99" spans="1:91" s="3" customFormat="1" ht="16.5" customHeight="1">
      <c r="A99" s="83" t="s">
        <v>89</v>
      </c>
      <c r="B99" s="48"/>
      <c r="C99" s="9"/>
      <c r="D99" s="9"/>
      <c r="E99" s="254" t="s">
        <v>100</v>
      </c>
      <c r="F99" s="254"/>
      <c r="G99" s="254"/>
      <c r="H99" s="254"/>
      <c r="I99" s="254"/>
      <c r="J99" s="9"/>
      <c r="K99" s="254" t="s">
        <v>101</v>
      </c>
      <c r="L99" s="254"/>
      <c r="M99" s="254"/>
      <c r="N99" s="254"/>
      <c r="O99" s="254"/>
      <c r="P99" s="254"/>
      <c r="Q99" s="254"/>
      <c r="R99" s="254"/>
      <c r="S99" s="254"/>
      <c r="T99" s="254"/>
      <c r="U99" s="254"/>
      <c r="V99" s="254"/>
      <c r="W99" s="254"/>
      <c r="X99" s="254"/>
      <c r="Y99" s="254"/>
      <c r="Z99" s="254"/>
      <c r="AA99" s="254"/>
      <c r="AB99" s="254"/>
      <c r="AC99" s="254"/>
      <c r="AD99" s="254"/>
      <c r="AE99" s="254"/>
      <c r="AF99" s="254"/>
      <c r="AG99" s="249">
        <f>'SO 04-1 - Polygon - stave...'!J32</f>
        <v>0</v>
      </c>
      <c r="AH99" s="250"/>
      <c r="AI99" s="250"/>
      <c r="AJ99" s="250"/>
      <c r="AK99" s="250"/>
      <c r="AL99" s="250"/>
      <c r="AM99" s="250"/>
      <c r="AN99" s="249">
        <f t="shared" si="0"/>
        <v>0</v>
      </c>
      <c r="AO99" s="250"/>
      <c r="AP99" s="250"/>
      <c r="AQ99" s="84" t="s">
        <v>92</v>
      </c>
      <c r="AR99" s="48"/>
      <c r="AS99" s="85">
        <v>0</v>
      </c>
      <c r="AT99" s="86">
        <f t="shared" si="1"/>
        <v>0</v>
      </c>
      <c r="AU99" s="87">
        <f>'SO 04-1 - Polygon - stave...'!P135</f>
        <v>0</v>
      </c>
      <c r="AV99" s="86">
        <f>'SO 04-1 - Polygon - stave...'!J35</f>
        <v>0</v>
      </c>
      <c r="AW99" s="86">
        <f>'SO 04-1 - Polygon - stave...'!J36</f>
        <v>0</v>
      </c>
      <c r="AX99" s="86">
        <f>'SO 04-1 - Polygon - stave...'!J37</f>
        <v>0</v>
      </c>
      <c r="AY99" s="86">
        <f>'SO 04-1 - Polygon - stave...'!J38</f>
        <v>0</v>
      </c>
      <c r="AZ99" s="86">
        <f>'SO 04-1 - Polygon - stave...'!F35</f>
        <v>0</v>
      </c>
      <c r="BA99" s="86">
        <f>'SO 04-1 - Polygon - stave...'!F36</f>
        <v>0</v>
      </c>
      <c r="BB99" s="86">
        <f>'SO 04-1 - Polygon - stave...'!F37</f>
        <v>0</v>
      </c>
      <c r="BC99" s="86">
        <f>'SO 04-1 - Polygon - stave...'!F38</f>
        <v>0</v>
      </c>
      <c r="BD99" s="88">
        <f>'SO 04-1 - Polygon - stave...'!F39</f>
        <v>0</v>
      </c>
      <c r="BT99" s="25" t="s">
        <v>88</v>
      </c>
      <c r="BV99" s="25" t="s">
        <v>82</v>
      </c>
      <c r="BW99" s="25" t="s">
        <v>102</v>
      </c>
      <c r="BX99" s="25" t="s">
        <v>99</v>
      </c>
      <c r="CL99" s="25" t="s">
        <v>1</v>
      </c>
    </row>
    <row r="100" spans="1:91" s="3" customFormat="1" ht="16.5" customHeight="1">
      <c r="A100" s="83" t="s">
        <v>89</v>
      </c>
      <c r="B100" s="48"/>
      <c r="C100" s="9"/>
      <c r="D100" s="9"/>
      <c r="E100" s="254" t="s">
        <v>103</v>
      </c>
      <c r="F100" s="254"/>
      <c r="G100" s="254"/>
      <c r="H100" s="254"/>
      <c r="I100" s="254"/>
      <c r="J100" s="9"/>
      <c r="K100" s="254" t="s">
        <v>104</v>
      </c>
      <c r="L100" s="254"/>
      <c r="M100" s="254"/>
      <c r="N100" s="254"/>
      <c r="O100" s="254"/>
      <c r="P100" s="254"/>
      <c r="Q100" s="254"/>
      <c r="R100" s="254"/>
      <c r="S100" s="254"/>
      <c r="T100" s="254"/>
      <c r="U100" s="254"/>
      <c r="V100" s="254"/>
      <c r="W100" s="254"/>
      <c r="X100" s="254"/>
      <c r="Y100" s="254"/>
      <c r="Z100" s="254"/>
      <c r="AA100" s="254"/>
      <c r="AB100" s="254"/>
      <c r="AC100" s="254"/>
      <c r="AD100" s="254"/>
      <c r="AE100" s="254"/>
      <c r="AF100" s="254"/>
      <c r="AG100" s="249">
        <f>'SO 04-2 - Silnoproudá ele...'!J32</f>
        <v>0</v>
      </c>
      <c r="AH100" s="250"/>
      <c r="AI100" s="250"/>
      <c r="AJ100" s="250"/>
      <c r="AK100" s="250"/>
      <c r="AL100" s="250"/>
      <c r="AM100" s="250"/>
      <c r="AN100" s="249">
        <f t="shared" si="0"/>
        <v>0</v>
      </c>
      <c r="AO100" s="250"/>
      <c r="AP100" s="250"/>
      <c r="AQ100" s="84" t="s">
        <v>92</v>
      </c>
      <c r="AR100" s="48"/>
      <c r="AS100" s="85">
        <v>0</v>
      </c>
      <c r="AT100" s="86">
        <f t="shared" si="1"/>
        <v>0</v>
      </c>
      <c r="AU100" s="87">
        <f>'SO 04-2 - Silnoproudá ele...'!P123</f>
        <v>0</v>
      </c>
      <c r="AV100" s="86">
        <f>'SO 04-2 - Silnoproudá ele...'!J35</f>
        <v>0</v>
      </c>
      <c r="AW100" s="86">
        <f>'SO 04-2 - Silnoproudá ele...'!J36</f>
        <v>0</v>
      </c>
      <c r="AX100" s="86">
        <f>'SO 04-2 - Silnoproudá ele...'!J37</f>
        <v>0</v>
      </c>
      <c r="AY100" s="86">
        <f>'SO 04-2 - Silnoproudá ele...'!J38</f>
        <v>0</v>
      </c>
      <c r="AZ100" s="86">
        <f>'SO 04-2 - Silnoproudá ele...'!F35</f>
        <v>0</v>
      </c>
      <c r="BA100" s="86">
        <f>'SO 04-2 - Silnoproudá ele...'!F36</f>
        <v>0</v>
      </c>
      <c r="BB100" s="86">
        <f>'SO 04-2 - Silnoproudá ele...'!F37</f>
        <v>0</v>
      </c>
      <c r="BC100" s="86">
        <f>'SO 04-2 - Silnoproudá ele...'!F38</f>
        <v>0</v>
      </c>
      <c r="BD100" s="88">
        <f>'SO 04-2 - Silnoproudá ele...'!F39</f>
        <v>0</v>
      </c>
      <c r="BT100" s="25" t="s">
        <v>88</v>
      </c>
      <c r="BV100" s="25" t="s">
        <v>82</v>
      </c>
      <c r="BW100" s="25" t="s">
        <v>105</v>
      </c>
      <c r="BX100" s="25" t="s">
        <v>99</v>
      </c>
      <c r="CL100" s="25" t="s">
        <v>1</v>
      </c>
    </row>
    <row r="101" spans="1:91" s="3" customFormat="1" ht="16.5" customHeight="1">
      <c r="A101" s="83" t="s">
        <v>89</v>
      </c>
      <c r="B101" s="48"/>
      <c r="C101" s="9"/>
      <c r="D101" s="9"/>
      <c r="E101" s="254" t="s">
        <v>106</v>
      </c>
      <c r="F101" s="254"/>
      <c r="G101" s="254"/>
      <c r="H101" s="254"/>
      <c r="I101" s="254"/>
      <c r="J101" s="9"/>
      <c r="K101" s="254" t="s">
        <v>95</v>
      </c>
      <c r="L101" s="254"/>
      <c r="M101" s="254"/>
      <c r="N101" s="254"/>
      <c r="O101" s="254"/>
      <c r="P101" s="254"/>
      <c r="Q101" s="254"/>
      <c r="R101" s="254"/>
      <c r="S101" s="254"/>
      <c r="T101" s="254"/>
      <c r="U101" s="254"/>
      <c r="V101" s="254"/>
      <c r="W101" s="254"/>
      <c r="X101" s="254"/>
      <c r="Y101" s="254"/>
      <c r="Z101" s="254"/>
      <c r="AA101" s="254"/>
      <c r="AB101" s="254"/>
      <c r="AC101" s="254"/>
      <c r="AD101" s="254"/>
      <c r="AE101" s="254"/>
      <c r="AF101" s="254"/>
      <c r="AG101" s="249">
        <f>'SO 04-3 - Ostatní a vedle...'!J32</f>
        <v>0</v>
      </c>
      <c r="AH101" s="250"/>
      <c r="AI101" s="250"/>
      <c r="AJ101" s="250"/>
      <c r="AK101" s="250"/>
      <c r="AL101" s="250"/>
      <c r="AM101" s="250"/>
      <c r="AN101" s="249">
        <f t="shared" si="0"/>
        <v>0</v>
      </c>
      <c r="AO101" s="250"/>
      <c r="AP101" s="250"/>
      <c r="AQ101" s="84" t="s">
        <v>92</v>
      </c>
      <c r="AR101" s="48"/>
      <c r="AS101" s="85">
        <v>0</v>
      </c>
      <c r="AT101" s="86">
        <f t="shared" si="1"/>
        <v>0</v>
      </c>
      <c r="AU101" s="87">
        <f>'SO 04-3 - Ostatní a vedle...'!P125</f>
        <v>0</v>
      </c>
      <c r="AV101" s="86">
        <f>'SO 04-3 - Ostatní a vedle...'!J35</f>
        <v>0</v>
      </c>
      <c r="AW101" s="86">
        <f>'SO 04-3 - Ostatní a vedle...'!J36</f>
        <v>0</v>
      </c>
      <c r="AX101" s="86">
        <f>'SO 04-3 - Ostatní a vedle...'!J37</f>
        <v>0</v>
      </c>
      <c r="AY101" s="86">
        <f>'SO 04-3 - Ostatní a vedle...'!J38</f>
        <v>0</v>
      </c>
      <c r="AZ101" s="86">
        <f>'SO 04-3 - Ostatní a vedle...'!F35</f>
        <v>0</v>
      </c>
      <c r="BA101" s="86">
        <f>'SO 04-3 - Ostatní a vedle...'!F36</f>
        <v>0</v>
      </c>
      <c r="BB101" s="86">
        <f>'SO 04-3 - Ostatní a vedle...'!F37</f>
        <v>0</v>
      </c>
      <c r="BC101" s="86">
        <f>'SO 04-3 - Ostatní a vedle...'!F38</f>
        <v>0</v>
      </c>
      <c r="BD101" s="88">
        <f>'SO 04-3 - Ostatní a vedle...'!F39</f>
        <v>0</v>
      </c>
      <c r="BT101" s="25" t="s">
        <v>88</v>
      </c>
      <c r="BV101" s="25" t="s">
        <v>82</v>
      </c>
      <c r="BW101" s="25" t="s">
        <v>107</v>
      </c>
      <c r="BX101" s="25" t="s">
        <v>99</v>
      </c>
      <c r="CL101" s="25" t="s">
        <v>1</v>
      </c>
    </row>
    <row r="102" spans="1:91" s="6" customFormat="1" ht="16.5" customHeight="1">
      <c r="B102" s="74"/>
      <c r="C102" s="75"/>
      <c r="D102" s="253" t="s">
        <v>108</v>
      </c>
      <c r="E102" s="253"/>
      <c r="F102" s="253"/>
      <c r="G102" s="253"/>
      <c r="H102" s="253"/>
      <c r="I102" s="76"/>
      <c r="J102" s="253" t="s">
        <v>109</v>
      </c>
      <c r="K102" s="253"/>
      <c r="L102" s="253"/>
      <c r="M102" s="253"/>
      <c r="N102" s="253"/>
      <c r="O102" s="253"/>
      <c r="P102" s="253"/>
      <c r="Q102" s="253"/>
      <c r="R102" s="253"/>
      <c r="S102" s="253"/>
      <c r="T102" s="253"/>
      <c r="U102" s="253"/>
      <c r="V102" s="253"/>
      <c r="W102" s="253"/>
      <c r="X102" s="253"/>
      <c r="Y102" s="253"/>
      <c r="Z102" s="253"/>
      <c r="AA102" s="253"/>
      <c r="AB102" s="253"/>
      <c r="AC102" s="253"/>
      <c r="AD102" s="253"/>
      <c r="AE102" s="253"/>
      <c r="AF102" s="253"/>
      <c r="AG102" s="259">
        <f>ROUND(SUM(AG103:AG109),2)</f>
        <v>0</v>
      </c>
      <c r="AH102" s="252"/>
      <c r="AI102" s="252"/>
      <c r="AJ102" s="252"/>
      <c r="AK102" s="252"/>
      <c r="AL102" s="252"/>
      <c r="AM102" s="252"/>
      <c r="AN102" s="251">
        <f t="shared" si="0"/>
        <v>0</v>
      </c>
      <c r="AO102" s="252"/>
      <c r="AP102" s="252"/>
      <c r="AQ102" s="77" t="s">
        <v>86</v>
      </c>
      <c r="AR102" s="74"/>
      <c r="AS102" s="78">
        <f>ROUND(SUM(AS103:AS109),2)</f>
        <v>0</v>
      </c>
      <c r="AT102" s="79">
        <f t="shared" si="1"/>
        <v>0</v>
      </c>
      <c r="AU102" s="80">
        <f>ROUND(SUM(AU103:AU109),5)</f>
        <v>0</v>
      </c>
      <c r="AV102" s="79">
        <f>ROUND(AZ102*L29,2)</f>
        <v>0</v>
      </c>
      <c r="AW102" s="79">
        <f>ROUND(BA102*L30,2)</f>
        <v>0</v>
      </c>
      <c r="AX102" s="79">
        <f>ROUND(BB102*L29,2)</f>
        <v>0</v>
      </c>
      <c r="AY102" s="79">
        <f>ROUND(BC102*L30,2)</f>
        <v>0</v>
      </c>
      <c r="AZ102" s="79">
        <f>ROUND(SUM(AZ103:AZ109),2)</f>
        <v>0</v>
      </c>
      <c r="BA102" s="79">
        <f>ROUND(SUM(BA103:BA109),2)</f>
        <v>0</v>
      </c>
      <c r="BB102" s="79">
        <f>ROUND(SUM(BB103:BB109),2)</f>
        <v>0</v>
      </c>
      <c r="BC102" s="79">
        <f>ROUND(SUM(BC103:BC109),2)</f>
        <v>0</v>
      </c>
      <c r="BD102" s="81">
        <f>ROUND(SUM(BD103:BD109),2)</f>
        <v>0</v>
      </c>
      <c r="BS102" s="82" t="s">
        <v>79</v>
      </c>
      <c r="BT102" s="82" t="s">
        <v>21</v>
      </c>
      <c r="BU102" s="82" t="s">
        <v>81</v>
      </c>
      <c r="BV102" s="82" t="s">
        <v>82</v>
      </c>
      <c r="BW102" s="82" t="s">
        <v>110</v>
      </c>
      <c r="BX102" s="82" t="s">
        <v>4</v>
      </c>
      <c r="CL102" s="82" t="s">
        <v>1</v>
      </c>
      <c r="CM102" s="82" t="s">
        <v>88</v>
      </c>
    </row>
    <row r="103" spans="1:91" s="3" customFormat="1" ht="16.5" customHeight="1">
      <c r="A103" s="83" t="s">
        <v>89</v>
      </c>
      <c r="B103" s="48"/>
      <c r="C103" s="9"/>
      <c r="D103" s="9"/>
      <c r="E103" s="254" t="s">
        <v>111</v>
      </c>
      <c r="F103" s="254"/>
      <c r="G103" s="254"/>
      <c r="H103" s="254"/>
      <c r="I103" s="254"/>
      <c r="J103" s="9"/>
      <c r="K103" s="254" t="s">
        <v>112</v>
      </c>
      <c r="L103" s="254"/>
      <c r="M103" s="254"/>
      <c r="N103" s="254"/>
      <c r="O103" s="254"/>
      <c r="P103" s="254"/>
      <c r="Q103" s="254"/>
      <c r="R103" s="254"/>
      <c r="S103" s="254"/>
      <c r="T103" s="254"/>
      <c r="U103" s="254"/>
      <c r="V103" s="254"/>
      <c r="W103" s="254"/>
      <c r="X103" s="254"/>
      <c r="Y103" s="254"/>
      <c r="Z103" s="254"/>
      <c r="AA103" s="254"/>
      <c r="AB103" s="254"/>
      <c r="AC103" s="254"/>
      <c r="AD103" s="254"/>
      <c r="AE103" s="254"/>
      <c r="AF103" s="254"/>
      <c r="AG103" s="249">
        <f>'SO 06-1 - Správní budova-...'!J32</f>
        <v>0</v>
      </c>
      <c r="AH103" s="250"/>
      <c r="AI103" s="250"/>
      <c r="AJ103" s="250"/>
      <c r="AK103" s="250"/>
      <c r="AL103" s="250"/>
      <c r="AM103" s="250"/>
      <c r="AN103" s="249">
        <f t="shared" si="0"/>
        <v>0</v>
      </c>
      <c r="AO103" s="250"/>
      <c r="AP103" s="250"/>
      <c r="AQ103" s="84" t="s">
        <v>92</v>
      </c>
      <c r="AR103" s="48"/>
      <c r="AS103" s="85">
        <v>0</v>
      </c>
      <c r="AT103" s="86">
        <f t="shared" si="1"/>
        <v>0</v>
      </c>
      <c r="AU103" s="87">
        <f>'SO 06-1 - Správní budova-...'!P154</f>
        <v>0</v>
      </c>
      <c r="AV103" s="86">
        <f>'SO 06-1 - Správní budova-...'!J35</f>
        <v>0</v>
      </c>
      <c r="AW103" s="86">
        <f>'SO 06-1 - Správní budova-...'!J36</f>
        <v>0</v>
      </c>
      <c r="AX103" s="86">
        <f>'SO 06-1 - Správní budova-...'!J37</f>
        <v>0</v>
      </c>
      <c r="AY103" s="86">
        <f>'SO 06-1 - Správní budova-...'!J38</f>
        <v>0</v>
      </c>
      <c r="AZ103" s="86">
        <f>'SO 06-1 - Správní budova-...'!F35</f>
        <v>0</v>
      </c>
      <c r="BA103" s="86">
        <f>'SO 06-1 - Správní budova-...'!F36</f>
        <v>0</v>
      </c>
      <c r="BB103" s="86">
        <f>'SO 06-1 - Správní budova-...'!F37</f>
        <v>0</v>
      </c>
      <c r="BC103" s="86">
        <f>'SO 06-1 - Správní budova-...'!F38</f>
        <v>0</v>
      </c>
      <c r="BD103" s="88">
        <f>'SO 06-1 - Správní budova-...'!F39</f>
        <v>0</v>
      </c>
      <c r="BT103" s="25" t="s">
        <v>88</v>
      </c>
      <c r="BV103" s="25" t="s">
        <v>82</v>
      </c>
      <c r="BW103" s="25" t="s">
        <v>113</v>
      </c>
      <c r="BX103" s="25" t="s">
        <v>110</v>
      </c>
      <c r="CL103" s="25" t="s">
        <v>1</v>
      </c>
    </row>
    <row r="104" spans="1:91" s="3" customFormat="1" ht="16.5" customHeight="1">
      <c r="A104" s="83" t="s">
        <v>89</v>
      </c>
      <c r="B104" s="48"/>
      <c r="C104" s="9"/>
      <c r="D104" s="9"/>
      <c r="E104" s="254" t="s">
        <v>114</v>
      </c>
      <c r="F104" s="254"/>
      <c r="G104" s="254"/>
      <c r="H104" s="254"/>
      <c r="I104" s="254"/>
      <c r="J104" s="9"/>
      <c r="K104" s="254" t="s">
        <v>115</v>
      </c>
      <c r="L104" s="254"/>
      <c r="M104" s="254"/>
      <c r="N104" s="254"/>
      <c r="O104" s="254"/>
      <c r="P104" s="254"/>
      <c r="Q104" s="254"/>
      <c r="R104" s="254"/>
      <c r="S104" s="254"/>
      <c r="T104" s="254"/>
      <c r="U104" s="254"/>
      <c r="V104" s="254"/>
      <c r="W104" s="254"/>
      <c r="X104" s="254"/>
      <c r="Y104" s="254"/>
      <c r="Z104" s="254"/>
      <c r="AA104" s="254"/>
      <c r="AB104" s="254"/>
      <c r="AC104" s="254"/>
      <c r="AD104" s="254"/>
      <c r="AE104" s="254"/>
      <c r="AF104" s="254"/>
      <c r="AG104" s="249">
        <f>'SO 06-2 - Zdravotní insta...'!J32</f>
        <v>0</v>
      </c>
      <c r="AH104" s="250"/>
      <c r="AI104" s="250"/>
      <c r="AJ104" s="250"/>
      <c r="AK104" s="250"/>
      <c r="AL104" s="250"/>
      <c r="AM104" s="250"/>
      <c r="AN104" s="249">
        <f t="shared" si="0"/>
        <v>0</v>
      </c>
      <c r="AO104" s="250"/>
      <c r="AP104" s="250"/>
      <c r="AQ104" s="84" t="s">
        <v>92</v>
      </c>
      <c r="AR104" s="48"/>
      <c r="AS104" s="85">
        <v>0</v>
      </c>
      <c r="AT104" s="86">
        <f t="shared" si="1"/>
        <v>0</v>
      </c>
      <c r="AU104" s="87">
        <f>'SO 06-2 - Zdravotní insta...'!P129</f>
        <v>0</v>
      </c>
      <c r="AV104" s="86">
        <f>'SO 06-2 - Zdravotní insta...'!J35</f>
        <v>0</v>
      </c>
      <c r="AW104" s="86">
        <f>'SO 06-2 - Zdravotní insta...'!J36</f>
        <v>0</v>
      </c>
      <c r="AX104" s="86">
        <f>'SO 06-2 - Zdravotní insta...'!J37</f>
        <v>0</v>
      </c>
      <c r="AY104" s="86">
        <f>'SO 06-2 - Zdravotní insta...'!J38</f>
        <v>0</v>
      </c>
      <c r="AZ104" s="86">
        <f>'SO 06-2 - Zdravotní insta...'!F35</f>
        <v>0</v>
      </c>
      <c r="BA104" s="86">
        <f>'SO 06-2 - Zdravotní insta...'!F36</f>
        <v>0</v>
      </c>
      <c r="BB104" s="86">
        <f>'SO 06-2 - Zdravotní insta...'!F37</f>
        <v>0</v>
      </c>
      <c r="BC104" s="86">
        <f>'SO 06-2 - Zdravotní insta...'!F38</f>
        <v>0</v>
      </c>
      <c r="BD104" s="88">
        <f>'SO 06-2 - Zdravotní insta...'!F39</f>
        <v>0</v>
      </c>
      <c r="BT104" s="25" t="s">
        <v>88</v>
      </c>
      <c r="BV104" s="25" t="s">
        <v>82</v>
      </c>
      <c r="BW104" s="25" t="s">
        <v>116</v>
      </c>
      <c r="BX104" s="25" t="s">
        <v>110</v>
      </c>
      <c r="CL104" s="25" t="s">
        <v>1</v>
      </c>
    </row>
    <row r="105" spans="1:91" s="3" customFormat="1" ht="16.5" customHeight="1">
      <c r="A105" s="83" t="s">
        <v>89</v>
      </c>
      <c r="B105" s="48"/>
      <c r="C105" s="9"/>
      <c r="D105" s="9"/>
      <c r="E105" s="254" t="s">
        <v>117</v>
      </c>
      <c r="F105" s="254"/>
      <c r="G105" s="254"/>
      <c r="H105" s="254"/>
      <c r="I105" s="254"/>
      <c r="J105" s="9"/>
      <c r="K105" s="254" t="s">
        <v>118</v>
      </c>
      <c r="L105" s="254"/>
      <c r="M105" s="254"/>
      <c r="N105" s="254"/>
      <c r="O105" s="254"/>
      <c r="P105" s="254"/>
      <c r="Q105" s="254"/>
      <c r="R105" s="254"/>
      <c r="S105" s="254"/>
      <c r="T105" s="254"/>
      <c r="U105" s="254"/>
      <c r="V105" s="254"/>
      <c r="W105" s="254"/>
      <c r="X105" s="254"/>
      <c r="Y105" s="254"/>
      <c r="Z105" s="254"/>
      <c r="AA105" s="254"/>
      <c r="AB105" s="254"/>
      <c r="AC105" s="254"/>
      <c r="AD105" s="254"/>
      <c r="AE105" s="254"/>
      <c r="AF105" s="254"/>
      <c r="AG105" s="249">
        <f>'SO 06-3 - Vytápění'!J32</f>
        <v>0</v>
      </c>
      <c r="AH105" s="250"/>
      <c r="AI105" s="250"/>
      <c r="AJ105" s="250"/>
      <c r="AK105" s="250"/>
      <c r="AL105" s="250"/>
      <c r="AM105" s="250"/>
      <c r="AN105" s="249">
        <f t="shared" si="0"/>
        <v>0</v>
      </c>
      <c r="AO105" s="250"/>
      <c r="AP105" s="250"/>
      <c r="AQ105" s="84" t="s">
        <v>92</v>
      </c>
      <c r="AR105" s="48"/>
      <c r="AS105" s="85">
        <v>0</v>
      </c>
      <c r="AT105" s="86">
        <f t="shared" si="1"/>
        <v>0</v>
      </c>
      <c r="AU105" s="87">
        <f>'SO 06-3 - Vytápění'!P120</f>
        <v>0</v>
      </c>
      <c r="AV105" s="86">
        <f>'SO 06-3 - Vytápění'!J35</f>
        <v>0</v>
      </c>
      <c r="AW105" s="86">
        <f>'SO 06-3 - Vytápění'!J36</f>
        <v>0</v>
      </c>
      <c r="AX105" s="86">
        <f>'SO 06-3 - Vytápění'!J37</f>
        <v>0</v>
      </c>
      <c r="AY105" s="86">
        <f>'SO 06-3 - Vytápění'!J38</f>
        <v>0</v>
      </c>
      <c r="AZ105" s="86">
        <f>'SO 06-3 - Vytápění'!F35</f>
        <v>0</v>
      </c>
      <c r="BA105" s="86">
        <f>'SO 06-3 - Vytápění'!F36</f>
        <v>0</v>
      </c>
      <c r="BB105" s="86">
        <f>'SO 06-3 - Vytápění'!F37</f>
        <v>0</v>
      </c>
      <c r="BC105" s="86">
        <f>'SO 06-3 - Vytápění'!F38</f>
        <v>0</v>
      </c>
      <c r="BD105" s="88">
        <f>'SO 06-3 - Vytápění'!F39</f>
        <v>0</v>
      </c>
      <c r="BT105" s="25" t="s">
        <v>88</v>
      </c>
      <c r="BV105" s="25" t="s">
        <v>82</v>
      </c>
      <c r="BW105" s="25" t="s">
        <v>119</v>
      </c>
      <c r="BX105" s="25" t="s">
        <v>110</v>
      </c>
      <c r="CL105" s="25" t="s">
        <v>1</v>
      </c>
    </row>
    <row r="106" spans="1:91" s="3" customFormat="1" ht="16.5" customHeight="1">
      <c r="A106" s="83" t="s">
        <v>89</v>
      </c>
      <c r="B106" s="48"/>
      <c r="C106" s="9"/>
      <c r="D106" s="9"/>
      <c r="E106" s="254" t="s">
        <v>120</v>
      </c>
      <c r="F106" s="254"/>
      <c r="G106" s="254"/>
      <c r="H106" s="254"/>
      <c r="I106" s="254"/>
      <c r="J106" s="9"/>
      <c r="K106" s="254" t="s">
        <v>104</v>
      </c>
      <c r="L106" s="254"/>
      <c r="M106" s="254"/>
      <c r="N106" s="254"/>
      <c r="O106" s="254"/>
      <c r="P106" s="254"/>
      <c r="Q106" s="254"/>
      <c r="R106" s="254"/>
      <c r="S106" s="254"/>
      <c r="T106" s="254"/>
      <c r="U106" s="254"/>
      <c r="V106" s="254"/>
      <c r="W106" s="254"/>
      <c r="X106" s="254"/>
      <c r="Y106" s="254"/>
      <c r="Z106" s="254"/>
      <c r="AA106" s="254"/>
      <c r="AB106" s="254"/>
      <c r="AC106" s="254"/>
      <c r="AD106" s="254"/>
      <c r="AE106" s="254"/>
      <c r="AF106" s="254"/>
      <c r="AG106" s="249">
        <f>'SO 06-4 - Silnoproudá ele...'!J32</f>
        <v>0</v>
      </c>
      <c r="AH106" s="250"/>
      <c r="AI106" s="250"/>
      <c r="AJ106" s="250"/>
      <c r="AK106" s="250"/>
      <c r="AL106" s="250"/>
      <c r="AM106" s="250"/>
      <c r="AN106" s="249">
        <f t="shared" si="0"/>
        <v>0</v>
      </c>
      <c r="AO106" s="250"/>
      <c r="AP106" s="250"/>
      <c r="AQ106" s="84" t="s">
        <v>92</v>
      </c>
      <c r="AR106" s="48"/>
      <c r="AS106" s="85">
        <v>0</v>
      </c>
      <c r="AT106" s="86">
        <f t="shared" si="1"/>
        <v>0</v>
      </c>
      <c r="AU106" s="87">
        <f>'SO 06-4 - Silnoproudá ele...'!P123</f>
        <v>0</v>
      </c>
      <c r="AV106" s="86">
        <f>'SO 06-4 - Silnoproudá ele...'!J35</f>
        <v>0</v>
      </c>
      <c r="AW106" s="86">
        <f>'SO 06-4 - Silnoproudá ele...'!J36</f>
        <v>0</v>
      </c>
      <c r="AX106" s="86">
        <f>'SO 06-4 - Silnoproudá ele...'!J37</f>
        <v>0</v>
      </c>
      <c r="AY106" s="86">
        <f>'SO 06-4 - Silnoproudá ele...'!J38</f>
        <v>0</v>
      </c>
      <c r="AZ106" s="86">
        <f>'SO 06-4 - Silnoproudá ele...'!F35</f>
        <v>0</v>
      </c>
      <c r="BA106" s="86">
        <f>'SO 06-4 - Silnoproudá ele...'!F36</f>
        <v>0</v>
      </c>
      <c r="BB106" s="86">
        <f>'SO 06-4 - Silnoproudá ele...'!F37</f>
        <v>0</v>
      </c>
      <c r="BC106" s="86">
        <f>'SO 06-4 - Silnoproudá ele...'!F38</f>
        <v>0</v>
      </c>
      <c r="BD106" s="88">
        <f>'SO 06-4 - Silnoproudá ele...'!F39</f>
        <v>0</v>
      </c>
      <c r="BT106" s="25" t="s">
        <v>88</v>
      </c>
      <c r="BV106" s="25" t="s">
        <v>82</v>
      </c>
      <c r="BW106" s="25" t="s">
        <v>121</v>
      </c>
      <c r="BX106" s="25" t="s">
        <v>110</v>
      </c>
      <c r="CL106" s="25" t="s">
        <v>1</v>
      </c>
    </row>
    <row r="107" spans="1:91" s="3" customFormat="1" ht="16.5" customHeight="1">
      <c r="A107" s="83" t="s">
        <v>89</v>
      </c>
      <c r="B107" s="48"/>
      <c r="C107" s="9"/>
      <c r="D107" s="9"/>
      <c r="E107" s="254" t="s">
        <v>122</v>
      </c>
      <c r="F107" s="254"/>
      <c r="G107" s="254"/>
      <c r="H107" s="254"/>
      <c r="I107" s="254"/>
      <c r="J107" s="9"/>
      <c r="K107" s="254" t="s">
        <v>123</v>
      </c>
      <c r="L107" s="254"/>
      <c r="M107" s="254"/>
      <c r="N107" s="254"/>
      <c r="O107" s="254"/>
      <c r="P107" s="254"/>
      <c r="Q107" s="254"/>
      <c r="R107" s="254"/>
      <c r="S107" s="254"/>
      <c r="T107" s="254"/>
      <c r="U107" s="254"/>
      <c r="V107" s="254"/>
      <c r="W107" s="254"/>
      <c r="X107" s="254"/>
      <c r="Y107" s="254"/>
      <c r="Z107" s="254"/>
      <c r="AA107" s="254"/>
      <c r="AB107" s="254"/>
      <c r="AC107" s="254"/>
      <c r="AD107" s="254"/>
      <c r="AE107" s="254"/>
      <c r="AF107" s="254"/>
      <c r="AG107" s="249">
        <f>'SO 06-5 - Vzduchotechnika'!J32</f>
        <v>0</v>
      </c>
      <c r="AH107" s="250"/>
      <c r="AI107" s="250"/>
      <c r="AJ107" s="250"/>
      <c r="AK107" s="250"/>
      <c r="AL107" s="250"/>
      <c r="AM107" s="250"/>
      <c r="AN107" s="249">
        <f t="shared" si="0"/>
        <v>0</v>
      </c>
      <c r="AO107" s="250"/>
      <c r="AP107" s="250"/>
      <c r="AQ107" s="84" t="s">
        <v>92</v>
      </c>
      <c r="AR107" s="48"/>
      <c r="AS107" s="85">
        <v>0</v>
      </c>
      <c r="AT107" s="86">
        <f t="shared" si="1"/>
        <v>0</v>
      </c>
      <c r="AU107" s="87">
        <f>'SO 06-5 - Vzduchotechnika'!P134</f>
        <v>0</v>
      </c>
      <c r="AV107" s="86">
        <f>'SO 06-5 - Vzduchotechnika'!J35</f>
        <v>0</v>
      </c>
      <c r="AW107" s="86">
        <f>'SO 06-5 - Vzduchotechnika'!J36</f>
        <v>0</v>
      </c>
      <c r="AX107" s="86">
        <f>'SO 06-5 - Vzduchotechnika'!J37</f>
        <v>0</v>
      </c>
      <c r="AY107" s="86">
        <f>'SO 06-5 - Vzduchotechnika'!J38</f>
        <v>0</v>
      </c>
      <c r="AZ107" s="86">
        <f>'SO 06-5 - Vzduchotechnika'!F35</f>
        <v>0</v>
      </c>
      <c r="BA107" s="86">
        <f>'SO 06-5 - Vzduchotechnika'!F36</f>
        <v>0</v>
      </c>
      <c r="BB107" s="86">
        <f>'SO 06-5 - Vzduchotechnika'!F37</f>
        <v>0</v>
      </c>
      <c r="BC107" s="86">
        <f>'SO 06-5 - Vzduchotechnika'!F38</f>
        <v>0</v>
      </c>
      <c r="BD107" s="88">
        <f>'SO 06-5 - Vzduchotechnika'!F39</f>
        <v>0</v>
      </c>
      <c r="BT107" s="25" t="s">
        <v>88</v>
      </c>
      <c r="BV107" s="25" t="s">
        <v>82</v>
      </c>
      <c r="BW107" s="25" t="s">
        <v>124</v>
      </c>
      <c r="BX107" s="25" t="s">
        <v>110</v>
      </c>
      <c r="CL107" s="25" t="s">
        <v>1</v>
      </c>
    </row>
    <row r="108" spans="1:91" s="3" customFormat="1" ht="16.5" customHeight="1">
      <c r="A108" s="83" t="s">
        <v>89</v>
      </c>
      <c r="B108" s="48"/>
      <c r="C108" s="9"/>
      <c r="D108" s="9"/>
      <c r="E108" s="254" t="s">
        <v>125</v>
      </c>
      <c r="F108" s="254"/>
      <c r="G108" s="254"/>
      <c r="H108" s="254"/>
      <c r="I108" s="254"/>
      <c r="J108" s="9"/>
      <c r="K108" s="254" t="s">
        <v>126</v>
      </c>
      <c r="L108" s="254"/>
      <c r="M108" s="254"/>
      <c r="N108" s="254"/>
      <c r="O108" s="254"/>
      <c r="P108" s="254"/>
      <c r="Q108" s="254"/>
      <c r="R108" s="254"/>
      <c r="S108" s="254"/>
      <c r="T108" s="254"/>
      <c r="U108" s="254"/>
      <c r="V108" s="254"/>
      <c r="W108" s="254"/>
      <c r="X108" s="254"/>
      <c r="Y108" s="254"/>
      <c r="Z108" s="254"/>
      <c r="AA108" s="254"/>
      <c r="AB108" s="254"/>
      <c r="AC108" s="254"/>
      <c r="AD108" s="254"/>
      <c r="AE108" s="254"/>
      <c r="AF108" s="254"/>
      <c r="AG108" s="249">
        <f>'SO 06-6 - Chladící systém...'!J32</f>
        <v>0</v>
      </c>
      <c r="AH108" s="250"/>
      <c r="AI108" s="250"/>
      <c r="AJ108" s="250"/>
      <c r="AK108" s="250"/>
      <c r="AL108" s="250"/>
      <c r="AM108" s="250"/>
      <c r="AN108" s="249">
        <f t="shared" si="0"/>
        <v>0</v>
      </c>
      <c r="AO108" s="250"/>
      <c r="AP108" s="250"/>
      <c r="AQ108" s="84" t="s">
        <v>92</v>
      </c>
      <c r="AR108" s="48"/>
      <c r="AS108" s="85">
        <v>0</v>
      </c>
      <c r="AT108" s="86">
        <f t="shared" si="1"/>
        <v>0</v>
      </c>
      <c r="AU108" s="87">
        <f>'SO 06-6 - Chladící systém...'!P122</f>
        <v>0</v>
      </c>
      <c r="AV108" s="86">
        <f>'SO 06-6 - Chladící systém...'!J35</f>
        <v>0</v>
      </c>
      <c r="AW108" s="86">
        <f>'SO 06-6 - Chladící systém...'!J36</f>
        <v>0</v>
      </c>
      <c r="AX108" s="86">
        <f>'SO 06-6 - Chladící systém...'!J37</f>
        <v>0</v>
      </c>
      <c r="AY108" s="86">
        <f>'SO 06-6 - Chladící systém...'!J38</f>
        <v>0</v>
      </c>
      <c r="AZ108" s="86">
        <f>'SO 06-6 - Chladící systém...'!F35</f>
        <v>0</v>
      </c>
      <c r="BA108" s="86">
        <f>'SO 06-6 - Chladící systém...'!F36</f>
        <v>0</v>
      </c>
      <c r="BB108" s="86">
        <f>'SO 06-6 - Chladící systém...'!F37</f>
        <v>0</v>
      </c>
      <c r="BC108" s="86">
        <f>'SO 06-6 - Chladící systém...'!F38</f>
        <v>0</v>
      </c>
      <c r="BD108" s="88">
        <f>'SO 06-6 - Chladící systém...'!F39</f>
        <v>0</v>
      </c>
      <c r="BT108" s="25" t="s">
        <v>88</v>
      </c>
      <c r="BV108" s="25" t="s">
        <v>82</v>
      </c>
      <c r="BW108" s="25" t="s">
        <v>127</v>
      </c>
      <c r="BX108" s="25" t="s">
        <v>110</v>
      </c>
      <c r="CL108" s="25" t="s">
        <v>1</v>
      </c>
    </row>
    <row r="109" spans="1:91" s="3" customFormat="1" ht="16.5" customHeight="1">
      <c r="A109" s="83" t="s">
        <v>89</v>
      </c>
      <c r="B109" s="48"/>
      <c r="C109" s="9"/>
      <c r="D109" s="9"/>
      <c r="E109" s="254" t="s">
        <v>128</v>
      </c>
      <c r="F109" s="254"/>
      <c r="G109" s="254"/>
      <c r="H109" s="254"/>
      <c r="I109" s="254"/>
      <c r="J109" s="9"/>
      <c r="K109" s="254" t="s">
        <v>95</v>
      </c>
      <c r="L109" s="254"/>
      <c r="M109" s="254"/>
      <c r="N109" s="254"/>
      <c r="O109" s="254"/>
      <c r="P109" s="254"/>
      <c r="Q109" s="254"/>
      <c r="R109" s="254"/>
      <c r="S109" s="254"/>
      <c r="T109" s="254"/>
      <c r="U109" s="254"/>
      <c r="V109" s="254"/>
      <c r="W109" s="254"/>
      <c r="X109" s="254"/>
      <c r="Y109" s="254"/>
      <c r="Z109" s="254"/>
      <c r="AA109" s="254"/>
      <c r="AB109" s="254"/>
      <c r="AC109" s="254"/>
      <c r="AD109" s="254"/>
      <c r="AE109" s="254"/>
      <c r="AF109" s="254"/>
      <c r="AG109" s="249">
        <f>'SO 06-7 - Ostatní a vedle...'!J32</f>
        <v>0</v>
      </c>
      <c r="AH109" s="250"/>
      <c r="AI109" s="250"/>
      <c r="AJ109" s="250"/>
      <c r="AK109" s="250"/>
      <c r="AL109" s="250"/>
      <c r="AM109" s="250"/>
      <c r="AN109" s="249">
        <f t="shared" si="0"/>
        <v>0</v>
      </c>
      <c r="AO109" s="250"/>
      <c r="AP109" s="250"/>
      <c r="AQ109" s="84" t="s">
        <v>92</v>
      </c>
      <c r="AR109" s="48"/>
      <c r="AS109" s="85">
        <v>0</v>
      </c>
      <c r="AT109" s="86">
        <f t="shared" si="1"/>
        <v>0</v>
      </c>
      <c r="AU109" s="87">
        <f>'SO 06-7 - Ostatní a vedle...'!P125</f>
        <v>0</v>
      </c>
      <c r="AV109" s="86">
        <f>'SO 06-7 - Ostatní a vedle...'!J35</f>
        <v>0</v>
      </c>
      <c r="AW109" s="86">
        <f>'SO 06-7 - Ostatní a vedle...'!J36</f>
        <v>0</v>
      </c>
      <c r="AX109" s="86">
        <f>'SO 06-7 - Ostatní a vedle...'!J37</f>
        <v>0</v>
      </c>
      <c r="AY109" s="86">
        <f>'SO 06-7 - Ostatní a vedle...'!J38</f>
        <v>0</v>
      </c>
      <c r="AZ109" s="86">
        <f>'SO 06-7 - Ostatní a vedle...'!F35</f>
        <v>0</v>
      </c>
      <c r="BA109" s="86">
        <f>'SO 06-7 - Ostatní a vedle...'!F36</f>
        <v>0</v>
      </c>
      <c r="BB109" s="86">
        <f>'SO 06-7 - Ostatní a vedle...'!F37</f>
        <v>0</v>
      </c>
      <c r="BC109" s="86">
        <f>'SO 06-7 - Ostatní a vedle...'!F38</f>
        <v>0</v>
      </c>
      <c r="BD109" s="88">
        <f>'SO 06-7 - Ostatní a vedle...'!F39</f>
        <v>0</v>
      </c>
      <c r="BT109" s="25" t="s">
        <v>88</v>
      </c>
      <c r="BV109" s="25" t="s">
        <v>82</v>
      </c>
      <c r="BW109" s="25" t="s">
        <v>129</v>
      </c>
      <c r="BX109" s="25" t="s">
        <v>110</v>
      </c>
      <c r="CL109" s="25" t="s">
        <v>1</v>
      </c>
    </row>
    <row r="110" spans="1:91" s="6" customFormat="1" ht="16.5" customHeight="1">
      <c r="A110" s="83" t="s">
        <v>89</v>
      </c>
      <c r="B110" s="74"/>
      <c r="C110" s="75"/>
      <c r="D110" s="253" t="s">
        <v>130</v>
      </c>
      <c r="E110" s="253"/>
      <c r="F110" s="253"/>
      <c r="G110" s="253"/>
      <c r="H110" s="253"/>
      <c r="I110" s="76"/>
      <c r="J110" s="253" t="s">
        <v>131</v>
      </c>
      <c r="K110" s="253"/>
      <c r="L110" s="253"/>
      <c r="M110" s="253"/>
      <c r="N110" s="253"/>
      <c r="O110" s="253"/>
      <c r="P110" s="253"/>
      <c r="Q110" s="253"/>
      <c r="R110" s="253"/>
      <c r="S110" s="253"/>
      <c r="T110" s="253"/>
      <c r="U110" s="253"/>
      <c r="V110" s="253"/>
      <c r="W110" s="253"/>
      <c r="X110" s="253"/>
      <c r="Y110" s="253"/>
      <c r="Z110" s="253"/>
      <c r="AA110" s="253"/>
      <c r="AB110" s="253"/>
      <c r="AC110" s="253"/>
      <c r="AD110" s="253"/>
      <c r="AE110" s="253"/>
      <c r="AF110" s="253"/>
      <c r="AG110" s="251">
        <f>'IO 01 - Dešťová kanalizac...'!J30</f>
        <v>0</v>
      </c>
      <c r="AH110" s="252"/>
      <c r="AI110" s="252"/>
      <c r="AJ110" s="252"/>
      <c r="AK110" s="252"/>
      <c r="AL110" s="252"/>
      <c r="AM110" s="252"/>
      <c r="AN110" s="251">
        <f t="shared" si="0"/>
        <v>0</v>
      </c>
      <c r="AO110" s="252"/>
      <c r="AP110" s="252"/>
      <c r="AQ110" s="77" t="s">
        <v>86</v>
      </c>
      <c r="AR110" s="74"/>
      <c r="AS110" s="89">
        <v>0</v>
      </c>
      <c r="AT110" s="90">
        <f t="shared" si="1"/>
        <v>0</v>
      </c>
      <c r="AU110" s="91">
        <f>'IO 01 - Dešťová kanalizac...'!P124</f>
        <v>0</v>
      </c>
      <c r="AV110" s="90">
        <f>'IO 01 - Dešťová kanalizac...'!J33</f>
        <v>0</v>
      </c>
      <c r="AW110" s="90">
        <f>'IO 01 - Dešťová kanalizac...'!J34</f>
        <v>0</v>
      </c>
      <c r="AX110" s="90">
        <f>'IO 01 - Dešťová kanalizac...'!J35</f>
        <v>0</v>
      </c>
      <c r="AY110" s="90">
        <f>'IO 01 - Dešťová kanalizac...'!J36</f>
        <v>0</v>
      </c>
      <c r="AZ110" s="90">
        <f>'IO 01 - Dešťová kanalizac...'!F33</f>
        <v>0</v>
      </c>
      <c r="BA110" s="90">
        <f>'IO 01 - Dešťová kanalizac...'!F34</f>
        <v>0</v>
      </c>
      <c r="BB110" s="90">
        <f>'IO 01 - Dešťová kanalizac...'!F35</f>
        <v>0</v>
      </c>
      <c r="BC110" s="90">
        <f>'IO 01 - Dešťová kanalizac...'!F36</f>
        <v>0</v>
      </c>
      <c r="BD110" s="92">
        <f>'IO 01 - Dešťová kanalizac...'!F37</f>
        <v>0</v>
      </c>
      <c r="BT110" s="82" t="s">
        <v>21</v>
      </c>
      <c r="BV110" s="82" t="s">
        <v>82</v>
      </c>
      <c r="BW110" s="82" t="s">
        <v>132</v>
      </c>
      <c r="BX110" s="82" t="s">
        <v>4</v>
      </c>
      <c r="CL110" s="82" t="s">
        <v>1</v>
      </c>
      <c r="CM110" s="82" t="s">
        <v>88</v>
      </c>
    </row>
    <row r="111" spans="1:91" s="1" customFormat="1" ht="30" customHeight="1">
      <c r="B111" s="32"/>
      <c r="AR111" s="32"/>
    </row>
    <row r="112" spans="1:91" s="1" customFormat="1" ht="6.9" customHeight="1">
      <c r="B112" s="44"/>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c r="AC112" s="45"/>
      <c r="AD112" s="45"/>
      <c r="AE112" s="45"/>
      <c r="AF112" s="45"/>
      <c r="AG112" s="45"/>
      <c r="AH112" s="45"/>
      <c r="AI112" s="45"/>
      <c r="AJ112" s="45"/>
      <c r="AK112" s="45"/>
      <c r="AL112" s="45"/>
      <c r="AM112" s="45"/>
      <c r="AN112" s="45"/>
      <c r="AO112" s="45"/>
      <c r="AP112" s="45"/>
      <c r="AQ112" s="45"/>
      <c r="AR112" s="32"/>
    </row>
  </sheetData>
  <mergeCells count="102">
    <mergeCell ref="K104:AF104"/>
    <mergeCell ref="K105:AF105"/>
    <mergeCell ref="K106:AF106"/>
    <mergeCell ref="K107:AF107"/>
    <mergeCell ref="C92:G92"/>
    <mergeCell ref="I92:AF92"/>
    <mergeCell ref="J95:AF95"/>
    <mergeCell ref="K96:AF96"/>
    <mergeCell ref="K97:AF97"/>
    <mergeCell ref="J98:AF98"/>
    <mergeCell ref="K99:AF99"/>
    <mergeCell ref="K100:AF100"/>
    <mergeCell ref="K101:AF101"/>
    <mergeCell ref="AG107:AM107"/>
    <mergeCell ref="AG108:AM108"/>
    <mergeCell ref="AG109:AM109"/>
    <mergeCell ref="AG110:AM110"/>
    <mergeCell ref="K109:AF109"/>
    <mergeCell ref="K108:AF108"/>
    <mergeCell ref="J110:AF110"/>
    <mergeCell ref="AN92:AP92"/>
    <mergeCell ref="AG92:AM92"/>
    <mergeCell ref="AN95:AP95"/>
    <mergeCell ref="AG95:AM95"/>
    <mergeCell ref="AN96:AP96"/>
    <mergeCell ref="AG96:AM96"/>
    <mergeCell ref="AN97:AP97"/>
    <mergeCell ref="AG97:AM97"/>
    <mergeCell ref="AG98:AM98"/>
    <mergeCell ref="AG99:AM99"/>
    <mergeCell ref="AG100:AM100"/>
    <mergeCell ref="AG101:AM101"/>
    <mergeCell ref="AG102:AM102"/>
    <mergeCell ref="AG94:AM94"/>
    <mergeCell ref="AN94:AP94"/>
    <mergeCell ref="J102:AF102"/>
    <mergeCell ref="K103:AF103"/>
    <mergeCell ref="AN107:AP107"/>
    <mergeCell ref="AN108:AP108"/>
    <mergeCell ref="AN109:AP109"/>
    <mergeCell ref="AN110:AP110"/>
    <mergeCell ref="D102:H102"/>
    <mergeCell ref="D95:H95"/>
    <mergeCell ref="E96:I96"/>
    <mergeCell ref="E97:I97"/>
    <mergeCell ref="D98:H98"/>
    <mergeCell ref="E99:I99"/>
    <mergeCell ref="E100:I100"/>
    <mergeCell ref="E101:I101"/>
    <mergeCell ref="E103:I103"/>
    <mergeCell ref="E104:I104"/>
    <mergeCell ref="E105:I105"/>
    <mergeCell ref="E106:I106"/>
    <mergeCell ref="E107:I107"/>
    <mergeCell ref="E108:I108"/>
    <mergeCell ref="E109:I109"/>
    <mergeCell ref="D110:H110"/>
    <mergeCell ref="AG104:AM104"/>
    <mergeCell ref="AG103:AM103"/>
    <mergeCell ref="AG105:AM105"/>
    <mergeCell ref="AG106:AM106"/>
    <mergeCell ref="AN101:AP101"/>
    <mergeCell ref="AN98:AP98"/>
    <mergeCell ref="AN99:AP99"/>
    <mergeCell ref="AN100:AP100"/>
    <mergeCell ref="AN102:AP102"/>
    <mergeCell ref="AN103:AP103"/>
    <mergeCell ref="AN104:AP104"/>
    <mergeCell ref="AN105:AP105"/>
    <mergeCell ref="AN106:AP106"/>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L30:P30"/>
    <mergeCell ref="L31:P31"/>
    <mergeCell ref="L32:P32"/>
    <mergeCell ref="L33:P33"/>
    <mergeCell ref="W31:AE31"/>
    <mergeCell ref="BE5:BE34"/>
    <mergeCell ref="AK26:AO26"/>
    <mergeCell ref="W29:AE29"/>
    <mergeCell ref="AK29:AO29"/>
    <mergeCell ref="W30:AE30"/>
    <mergeCell ref="AK30:AO30"/>
    <mergeCell ref="AK31:AO31"/>
    <mergeCell ref="W32:AE32"/>
    <mergeCell ref="AK32:AO32"/>
    <mergeCell ref="W33:AE33"/>
    <mergeCell ref="AK33:AO33"/>
  </mergeCells>
  <hyperlinks>
    <hyperlink ref="A96" location="'SO 03-1 - Dyneman (pařeni...'!C2" display="/" xr:uid="{00000000-0004-0000-0000-000000000000}"/>
    <hyperlink ref="A97" location="'SO 03-2 - Ostatní a vedle...'!C2" display="/" xr:uid="{00000000-0004-0000-0000-000001000000}"/>
    <hyperlink ref="A99" location="'SO 04-1 - Polygon - stave...'!C2" display="/" xr:uid="{00000000-0004-0000-0000-000002000000}"/>
    <hyperlink ref="A100" location="'SO 04-2 - Silnoproudá ele...'!C2" display="/" xr:uid="{00000000-0004-0000-0000-000003000000}"/>
    <hyperlink ref="A101" location="'SO 04-3 - Ostatní a vedle...'!C2" display="/" xr:uid="{00000000-0004-0000-0000-000004000000}"/>
    <hyperlink ref="A103" location="'SO 06-1 - Správní budova-...'!C2" display="/" xr:uid="{00000000-0004-0000-0000-000005000000}"/>
    <hyperlink ref="A104" location="'SO 06-2 - Zdravotní insta...'!C2" display="/" xr:uid="{00000000-0004-0000-0000-000006000000}"/>
    <hyperlink ref="A105" location="'SO 06-3 - Vytápění'!C2" display="/" xr:uid="{00000000-0004-0000-0000-000007000000}"/>
    <hyperlink ref="A106" location="'SO 06-4 - Silnoproudá ele...'!C2" display="/" xr:uid="{00000000-0004-0000-0000-000008000000}"/>
    <hyperlink ref="A107" location="'SO 06-5 - Vzduchotechnika'!C2" display="/" xr:uid="{00000000-0004-0000-0000-000009000000}"/>
    <hyperlink ref="A108" location="'SO 06-6 - Chladící systém...'!C2" display="/" xr:uid="{00000000-0004-0000-0000-00000A000000}"/>
    <hyperlink ref="A109" location="'SO 06-7 - Ostatní a vedle...'!C2" display="/" xr:uid="{00000000-0004-0000-0000-00000B000000}"/>
    <hyperlink ref="A110" location="'IO 01 - Dešťová kanalizac...'!C2" display="/" xr:uid="{00000000-0004-0000-0000-00000C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461"/>
  <sheetViews>
    <sheetView showGridLines="0" workbookViewId="0"/>
  </sheetViews>
  <sheetFormatPr defaultRowHeight="14.4"/>
  <cols>
    <col min="1" max="1" width="8.28515625" customWidth="1"/>
    <col min="2" max="2" width="1.7109375" customWidth="1"/>
    <col min="3" max="3" width="4.140625" customWidth="1"/>
    <col min="4" max="4" width="4.28515625" customWidth="1"/>
    <col min="5" max="5" width="17.140625" customWidth="1"/>
    <col min="6" max="6" width="50.85546875" customWidth="1"/>
    <col min="7" max="7" width="7" customWidth="1"/>
    <col min="8" max="8" width="11.42578125" customWidth="1"/>
    <col min="9" max="9" width="20.140625" style="93" customWidth="1"/>
    <col min="10" max="10" width="20.140625" customWidth="1"/>
    <col min="11" max="11" width="20.140625" hidden="1"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1" t="s">
        <v>5</v>
      </c>
      <c r="M2" s="232"/>
      <c r="N2" s="232"/>
      <c r="O2" s="232"/>
      <c r="P2" s="232"/>
      <c r="Q2" s="232"/>
      <c r="R2" s="232"/>
      <c r="S2" s="232"/>
      <c r="T2" s="232"/>
      <c r="U2" s="232"/>
      <c r="V2" s="232"/>
      <c r="AT2" s="17" t="s">
        <v>121</v>
      </c>
    </row>
    <row r="3" spans="2:46" ht="6.9" customHeight="1">
      <c r="B3" s="18"/>
      <c r="C3" s="19"/>
      <c r="D3" s="19"/>
      <c r="E3" s="19"/>
      <c r="F3" s="19"/>
      <c r="G3" s="19"/>
      <c r="H3" s="19"/>
      <c r="I3" s="94"/>
      <c r="J3" s="19"/>
      <c r="K3" s="19"/>
      <c r="L3" s="20"/>
      <c r="AT3" s="17" t="s">
        <v>88</v>
      </c>
    </row>
    <row r="4" spans="2:46" ht="24.9" customHeight="1">
      <c r="B4" s="20"/>
      <c r="D4" s="21" t="s">
        <v>133</v>
      </c>
      <c r="L4" s="20"/>
      <c r="M4" s="95" t="s">
        <v>10</v>
      </c>
      <c r="AT4" s="17" t="s">
        <v>3</v>
      </c>
    </row>
    <row r="5" spans="2:46" ht="6.9" customHeight="1">
      <c r="B5" s="20"/>
      <c r="L5" s="20"/>
    </row>
    <row r="6" spans="2:46" ht="12" customHeight="1">
      <c r="B6" s="20"/>
      <c r="D6" s="27" t="s">
        <v>16</v>
      </c>
      <c r="L6" s="20"/>
    </row>
    <row r="7" spans="2:46" ht="16.5" customHeight="1">
      <c r="B7" s="20"/>
      <c r="E7" s="263" t="str">
        <f>'Rekapitulace stavby'!K6</f>
        <v>Modernizace provozu Dykových školek,Křtiny, III.etapa</v>
      </c>
      <c r="F7" s="264"/>
      <c r="G7" s="264"/>
      <c r="H7" s="264"/>
      <c r="L7" s="20"/>
    </row>
    <row r="8" spans="2:46" ht="12" customHeight="1">
      <c r="B8" s="20"/>
      <c r="D8" s="27" t="s">
        <v>134</v>
      </c>
      <c r="L8" s="20"/>
    </row>
    <row r="9" spans="2:46" s="1" customFormat="1" ht="16.5" customHeight="1">
      <c r="B9" s="32"/>
      <c r="E9" s="263" t="s">
        <v>640</v>
      </c>
      <c r="F9" s="265"/>
      <c r="G9" s="265"/>
      <c r="H9" s="265"/>
      <c r="I9" s="96"/>
      <c r="L9" s="32"/>
    </row>
    <row r="10" spans="2:46" s="1" customFormat="1" ht="12" customHeight="1">
      <c r="B10" s="32"/>
      <c r="D10" s="27" t="s">
        <v>136</v>
      </c>
      <c r="I10" s="96"/>
      <c r="L10" s="32"/>
    </row>
    <row r="11" spans="2:46" s="1" customFormat="1" ht="36.9" customHeight="1">
      <c r="B11" s="32"/>
      <c r="E11" s="239" t="s">
        <v>2771</v>
      </c>
      <c r="F11" s="265"/>
      <c r="G11" s="265"/>
      <c r="H11" s="265"/>
      <c r="I11" s="96"/>
      <c r="L11" s="32"/>
    </row>
    <row r="12" spans="2:46" s="1" customFormat="1" ht="10.199999999999999">
      <c r="B12" s="32"/>
      <c r="I12" s="96"/>
      <c r="L12" s="32"/>
    </row>
    <row r="13" spans="2:46" s="1" customFormat="1" ht="12" customHeight="1">
      <c r="B13" s="32"/>
      <c r="D13" s="27" t="s">
        <v>19</v>
      </c>
      <c r="F13" s="25" t="s">
        <v>1</v>
      </c>
      <c r="I13" s="97" t="s">
        <v>20</v>
      </c>
      <c r="J13" s="25" t="s">
        <v>1</v>
      </c>
      <c r="L13" s="32"/>
    </row>
    <row r="14" spans="2:46" s="1" customFormat="1" ht="12" customHeight="1">
      <c r="B14" s="32"/>
      <c r="D14" s="27" t="s">
        <v>22</v>
      </c>
      <c r="F14" s="25" t="s">
        <v>23</v>
      </c>
      <c r="I14" s="97" t="s">
        <v>24</v>
      </c>
      <c r="J14" s="52" t="str">
        <f>'Rekapitulace stavby'!AN8</f>
        <v>22. 1. 2018</v>
      </c>
      <c r="L14" s="32"/>
    </row>
    <row r="15" spans="2:46" s="1" customFormat="1" ht="10.8" customHeight="1">
      <c r="B15" s="32"/>
      <c r="I15" s="96"/>
      <c r="L15" s="32"/>
    </row>
    <row r="16" spans="2:46" s="1" customFormat="1" ht="12" customHeight="1">
      <c r="B16" s="32"/>
      <c r="D16" s="27" t="s">
        <v>28</v>
      </c>
      <c r="I16" s="97" t="s">
        <v>29</v>
      </c>
      <c r="J16" s="25" t="s">
        <v>1</v>
      </c>
      <c r="L16" s="32"/>
    </row>
    <row r="17" spans="2:12" s="1" customFormat="1" ht="18" customHeight="1">
      <c r="B17" s="32"/>
      <c r="E17" s="25" t="s">
        <v>30</v>
      </c>
      <c r="I17" s="97" t="s">
        <v>31</v>
      </c>
      <c r="J17" s="25" t="s">
        <v>1</v>
      </c>
      <c r="L17" s="32"/>
    </row>
    <row r="18" spans="2:12" s="1" customFormat="1" ht="6.9" customHeight="1">
      <c r="B18" s="32"/>
      <c r="I18" s="96"/>
      <c r="L18" s="32"/>
    </row>
    <row r="19" spans="2:12" s="1" customFormat="1" ht="12" customHeight="1">
      <c r="B19" s="32"/>
      <c r="D19" s="27" t="s">
        <v>32</v>
      </c>
      <c r="I19" s="97" t="s">
        <v>29</v>
      </c>
      <c r="J19" s="28" t="str">
        <f>'Rekapitulace stavby'!AN13</f>
        <v>Vyplň údaj</v>
      </c>
      <c r="L19" s="32"/>
    </row>
    <row r="20" spans="2:12" s="1" customFormat="1" ht="18" customHeight="1">
      <c r="B20" s="32"/>
      <c r="E20" s="266" t="str">
        <f>'Rekapitulace stavby'!E14</f>
        <v>Vyplň údaj</v>
      </c>
      <c r="F20" s="242"/>
      <c r="G20" s="242"/>
      <c r="H20" s="242"/>
      <c r="I20" s="97" t="s">
        <v>31</v>
      </c>
      <c r="J20" s="28" t="str">
        <f>'Rekapitulace stavby'!AN14</f>
        <v>Vyplň údaj</v>
      </c>
      <c r="L20" s="32"/>
    </row>
    <row r="21" spans="2:12" s="1" customFormat="1" ht="6.9" customHeight="1">
      <c r="B21" s="32"/>
      <c r="I21" s="96"/>
      <c r="L21" s="32"/>
    </row>
    <row r="22" spans="2:12" s="1" customFormat="1" ht="12" customHeight="1">
      <c r="B22" s="32"/>
      <c r="D22" s="27" t="s">
        <v>34</v>
      </c>
      <c r="I22" s="97" t="s">
        <v>29</v>
      </c>
      <c r="J22" s="25" t="s">
        <v>1</v>
      </c>
      <c r="L22" s="32"/>
    </row>
    <row r="23" spans="2:12" s="1" customFormat="1" ht="18" customHeight="1">
      <c r="B23" s="32"/>
      <c r="E23" s="25" t="s">
        <v>35</v>
      </c>
      <c r="I23" s="97" t="s">
        <v>31</v>
      </c>
      <c r="J23" s="25" t="s">
        <v>1</v>
      </c>
      <c r="L23" s="32"/>
    </row>
    <row r="24" spans="2:12" s="1" customFormat="1" ht="6.9" customHeight="1">
      <c r="B24" s="32"/>
      <c r="I24" s="96"/>
      <c r="L24" s="32"/>
    </row>
    <row r="25" spans="2:12" s="1" customFormat="1" ht="12" customHeight="1">
      <c r="B25" s="32"/>
      <c r="D25" s="27" t="s">
        <v>37</v>
      </c>
      <c r="I25" s="97" t="s">
        <v>29</v>
      </c>
      <c r="J25" s="25" t="str">
        <f>IF('Rekapitulace stavby'!AN19="","",'Rekapitulace stavby'!AN19)</f>
        <v/>
      </c>
      <c r="L25" s="32"/>
    </row>
    <row r="26" spans="2:12" s="1" customFormat="1" ht="18" customHeight="1">
      <c r="B26" s="32"/>
      <c r="E26" s="25" t="str">
        <f>IF('Rekapitulace stavby'!E20="","",'Rekapitulace stavby'!E20)</f>
        <v xml:space="preserve"> </v>
      </c>
      <c r="I26" s="97" t="s">
        <v>31</v>
      </c>
      <c r="J26" s="25" t="str">
        <f>IF('Rekapitulace stavby'!AN20="","",'Rekapitulace stavby'!AN20)</f>
        <v/>
      </c>
      <c r="L26" s="32"/>
    </row>
    <row r="27" spans="2:12" s="1" customFormat="1" ht="6.9" customHeight="1">
      <c r="B27" s="32"/>
      <c r="I27" s="96"/>
      <c r="L27" s="32"/>
    </row>
    <row r="28" spans="2:12" s="1" customFormat="1" ht="12" customHeight="1">
      <c r="B28" s="32"/>
      <c r="D28" s="27" t="s">
        <v>39</v>
      </c>
      <c r="I28" s="96"/>
      <c r="L28" s="32"/>
    </row>
    <row r="29" spans="2:12" s="7" customFormat="1" ht="16.5" customHeight="1">
      <c r="B29" s="98"/>
      <c r="E29" s="246" t="s">
        <v>1</v>
      </c>
      <c r="F29" s="246"/>
      <c r="G29" s="246"/>
      <c r="H29" s="246"/>
      <c r="I29" s="99"/>
      <c r="L29" s="98"/>
    </row>
    <row r="30" spans="2:12" s="1" customFormat="1" ht="6.9" customHeight="1">
      <c r="B30" s="32"/>
      <c r="I30" s="96"/>
      <c r="L30" s="32"/>
    </row>
    <row r="31" spans="2:12" s="1" customFormat="1" ht="6.9" customHeight="1">
      <c r="B31" s="32"/>
      <c r="D31" s="53"/>
      <c r="E31" s="53"/>
      <c r="F31" s="53"/>
      <c r="G31" s="53"/>
      <c r="H31" s="53"/>
      <c r="I31" s="100"/>
      <c r="J31" s="53"/>
      <c r="K31" s="53"/>
      <c r="L31" s="32"/>
    </row>
    <row r="32" spans="2:12" s="1" customFormat="1" ht="25.35" customHeight="1">
      <c r="B32" s="32"/>
      <c r="D32" s="101" t="s">
        <v>40</v>
      </c>
      <c r="I32" s="96"/>
      <c r="J32" s="66">
        <f>ROUND(J123, 2)</f>
        <v>0</v>
      </c>
      <c r="L32" s="32"/>
    </row>
    <row r="33" spans="2:12" s="1" customFormat="1" ht="6.9" customHeight="1">
      <c r="B33" s="32"/>
      <c r="D33" s="53"/>
      <c r="E33" s="53"/>
      <c r="F33" s="53"/>
      <c r="G33" s="53"/>
      <c r="H33" s="53"/>
      <c r="I33" s="100"/>
      <c r="J33" s="53"/>
      <c r="K33" s="53"/>
      <c r="L33" s="32"/>
    </row>
    <row r="34" spans="2:12" s="1" customFormat="1" ht="14.4" customHeight="1">
      <c r="B34" s="32"/>
      <c r="F34" s="35" t="s">
        <v>42</v>
      </c>
      <c r="I34" s="102" t="s">
        <v>41</v>
      </c>
      <c r="J34" s="35" t="s">
        <v>43</v>
      </c>
      <c r="L34" s="32"/>
    </row>
    <row r="35" spans="2:12" s="1" customFormat="1" ht="14.4" customHeight="1">
      <c r="B35" s="32"/>
      <c r="D35" s="103" t="s">
        <v>44</v>
      </c>
      <c r="E35" s="27" t="s">
        <v>45</v>
      </c>
      <c r="F35" s="104">
        <f>ROUND((SUM(BE123:BE460)),  2)</f>
        <v>0</v>
      </c>
      <c r="I35" s="105">
        <v>0.21</v>
      </c>
      <c r="J35" s="104">
        <f>ROUND(((SUM(BE123:BE460))*I35),  2)</f>
        <v>0</v>
      </c>
      <c r="L35" s="32"/>
    </row>
    <row r="36" spans="2:12" s="1" customFormat="1" ht="14.4" customHeight="1">
      <c r="B36" s="32"/>
      <c r="E36" s="27" t="s">
        <v>46</v>
      </c>
      <c r="F36" s="104">
        <f>ROUND((SUM(BF123:BF460)),  2)</f>
        <v>0</v>
      </c>
      <c r="I36" s="105">
        <v>0.15</v>
      </c>
      <c r="J36" s="104">
        <f>ROUND(((SUM(BF123:BF460))*I36),  2)</f>
        <v>0</v>
      </c>
      <c r="L36" s="32"/>
    </row>
    <row r="37" spans="2:12" s="1" customFormat="1" ht="14.4" hidden="1" customHeight="1">
      <c r="B37" s="32"/>
      <c r="E37" s="27" t="s">
        <v>47</v>
      </c>
      <c r="F37" s="104">
        <f>ROUND((SUM(BG123:BG460)),  2)</f>
        <v>0</v>
      </c>
      <c r="I37" s="105">
        <v>0.21</v>
      </c>
      <c r="J37" s="104">
        <f>0</f>
        <v>0</v>
      </c>
      <c r="L37" s="32"/>
    </row>
    <row r="38" spans="2:12" s="1" customFormat="1" ht="14.4" hidden="1" customHeight="1">
      <c r="B38" s="32"/>
      <c r="E38" s="27" t="s">
        <v>48</v>
      </c>
      <c r="F38" s="104">
        <f>ROUND((SUM(BH123:BH460)),  2)</f>
        <v>0</v>
      </c>
      <c r="I38" s="105">
        <v>0.15</v>
      </c>
      <c r="J38" s="104">
        <f>0</f>
        <v>0</v>
      </c>
      <c r="L38" s="32"/>
    </row>
    <row r="39" spans="2:12" s="1" customFormat="1" ht="14.4" hidden="1" customHeight="1">
      <c r="B39" s="32"/>
      <c r="E39" s="27" t="s">
        <v>49</v>
      </c>
      <c r="F39" s="104">
        <f>ROUND((SUM(BI123:BI460)),  2)</f>
        <v>0</v>
      </c>
      <c r="I39" s="105">
        <v>0</v>
      </c>
      <c r="J39" s="104">
        <f>0</f>
        <v>0</v>
      </c>
      <c r="L39" s="32"/>
    </row>
    <row r="40" spans="2:12" s="1" customFormat="1" ht="6.9" customHeight="1">
      <c r="B40" s="32"/>
      <c r="I40" s="96"/>
      <c r="L40" s="32"/>
    </row>
    <row r="41" spans="2:12" s="1" customFormat="1" ht="25.35" customHeight="1">
      <c r="B41" s="32"/>
      <c r="C41" s="106"/>
      <c r="D41" s="107" t="s">
        <v>50</v>
      </c>
      <c r="E41" s="57"/>
      <c r="F41" s="57"/>
      <c r="G41" s="108" t="s">
        <v>51</v>
      </c>
      <c r="H41" s="109" t="s">
        <v>52</v>
      </c>
      <c r="I41" s="110"/>
      <c r="J41" s="111">
        <f>SUM(J32:J39)</f>
        <v>0</v>
      </c>
      <c r="K41" s="112"/>
      <c r="L41" s="32"/>
    </row>
    <row r="42" spans="2:12" s="1" customFormat="1" ht="14.4" customHeight="1">
      <c r="B42" s="32"/>
      <c r="I42" s="96"/>
      <c r="L42" s="32"/>
    </row>
    <row r="43" spans="2:12" ht="14.4" customHeight="1">
      <c r="B43" s="20"/>
      <c r="L43" s="20"/>
    </row>
    <row r="44" spans="2:12" ht="14.4" customHeight="1">
      <c r="B44" s="20"/>
      <c r="L44" s="20"/>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53</v>
      </c>
      <c r="E50" s="42"/>
      <c r="F50" s="42"/>
      <c r="G50" s="41" t="s">
        <v>54</v>
      </c>
      <c r="H50" s="42"/>
      <c r="I50" s="113"/>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55</v>
      </c>
      <c r="E61" s="34"/>
      <c r="F61" s="114" t="s">
        <v>56</v>
      </c>
      <c r="G61" s="43" t="s">
        <v>55</v>
      </c>
      <c r="H61" s="34"/>
      <c r="I61" s="115"/>
      <c r="J61" s="116" t="s">
        <v>56</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57</v>
      </c>
      <c r="E65" s="42"/>
      <c r="F65" s="42"/>
      <c r="G65" s="41" t="s">
        <v>58</v>
      </c>
      <c r="H65" s="42"/>
      <c r="I65" s="113"/>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55</v>
      </c>
      <c r="E76" s="34"/>
      <c r="F76" s="114" t="s">
        <v>56</v>
      </c>
      <c r="G76" s="43" t="s">
        <v>55</v>
      </c>
      <c r="H76" s="34"/>
      <c r="I76" s="115"/>
      <c r="J76" s="116" t="s">
        <v>56</v>
      </c>
      <c r="K76" s="34"/>
      <c r="L76" s="32"/>
    </row>
    <row r="77" spans="2:12" s="1" customFormat="1" ht="14.4" customHeight="1">
      <c r="B77" s="44"/>
      <c r="C77" s="45"/>
      <c r="D77" s="45"/>
      <c r="E77" s="45"/>
      <c r="F77" s="45"/>
      <c r="G77" s="45"/>
      <c r="H77" s="45"/>
      <c r="I77" s="117"/>
      <c r="J77" s="45"/>
      <c r="K77" s="45"/>
      <c r="L77" s="32"/>
    </row>
    <row r="81" spans="2:12" s="1" customFormat="1" ht="6.9" customHeight="1">
      <c r="B81" s="46"/>
      <c r="C81" s="47"/>
      <c r="D81" s="47"/>
      <c r="E81" s="47"/>
      <c r="F81" s="47"/>
      <c r="G81" s="47"/>
      <c r="H81" s="47"/>
      <c r="I81" s="118"/>
      <c r="J81" s="47"/>
      <c r="K81" s="47"/>
      <c r="L81" s="32"/>
    </row>
    <row r="82" spans="2:12" s="1" customFormat="1" ht="24.9" customHeight="1">
      <c r="B82" s="32"/>
      <c r="C82" s="21" t="s">
        <v>138</v>
      </c>
      <c r="I82" s="96"/>
      <c r="L82" s="32"/>
    </row>
    <row r="83" spans="2:12" s="1" customFormat="1" ht="6.9" customHeight="1">
      <c r="B83" s="32"/>
      <c r="I83" s="96"/>
      <c r="L83" s="32"/>
    </row>
    <row r="84" spans="2:12" s="1" customFormat="1" ht="12" customHeight="1">
      <c r="B84" s="32"/>
      <c r="C84" s="27" t="s">
        <v>16</v>
      </c>
      <c r="I84" s="96"/>
      <c r="L84" s="32"/>
    </row>
    <row r="85" spans="2:12" s="1" customFormat="1" ht="16.5" customHeight="1">
      <c r="B85" s="32"/>
      <c r="E85" s="263" t="str">
        <f>E7</f>
        <v>Modernizace provozu Dykových školek,Křtiny, III.etapa</v>
      </c>
      <c r="F85" s="264"/>
      <c r="G85" s="264"/>
      <c r="H85" s="264"/>
      <c r="I85" s="96"/>
      <c r="L85" s="32"/>
    </row>
    <row r="86" spans="2:12" ht="12" customHeight="1">
      <c r="B86" s="20"/>
      <c r="C86" s="27" t="s">
        <v>134</v>
      </c>
      <c r="L86" s="20"/>
    </row>
    <row r="87" spans="2:12" s="1" customFormat="1" ht="16.5" customHeight="1">
      <c r="B87" s="32"/>
      <c r="E87" s="263" t="s">
        <v>640</v>
      </c>
      <c r="F87" s="265"/>
      <c r="G87" s="265"/>
      <c r="H87" s="265"/>
      <c r="I87" s="96"/>
      <c r="L87" s="32"/>
    </row>
    <row r="88" spans="2:12" s="1" customFormat="1" ht="12" customHeight="1">
      <c r="B88" s="32"/>
      <c r="C88" s="27" t="s">
        <v>136</v>
      </c>
      <c r="I88" s="96"/>
      <c r="L88" s="32"/>
    </row>
    <row r="89" spans="2:12" s="1" customFormat="1" ht="16.5" customHeight="1">
      <c r="B89" s="32"/>
      <c r="E89" s="239" t="str">
        <f>E11</f>
        <v>SO 06-4 - Silnoproudá elektrotechnika</v>
      </c>
      <c r="F89" s="265"/>
      <c r="G89" s="265"/>
      <c r="H89" s="265"/>
      <c r="I89" s="96"/>
      <c r="L89" s="32"/>
    </row>
    <row r="90" spans="2:12" s="1" customFormat="1" ht="6.9" customHeight="1">
      <c r="B90" s="32"/>
      <c r="I90" s="96"/>
      <c r="L90" s="32"/>
    </row>
    <row r="91" spans="2:12" s="1" customFormat="1" ht="12" customHeight="1">
      <c r="B91" s="32"/>
      <c r="C91" s="27" t="s">
        <v>22</v>
      </c>
      <c r="F91" s="25" t="str">
        <f>F14</f>
        <v>k.ú.Křtiny</v>
      </c>
      <c r="I91" s="97" t="s">
        <v>24</v>
      </c>
      <c r="J91" s="52" t="str">
        <f>IF(J14="","",J14)</f>
        <v>22. 1. 2018</v>
      </c>
      <c r="L91" s="32"/>
    </row>
    <row r="92" spans="2:12" s="1" customFormat="1" ht="6.9" customHeight="1">
      <c r="B92" s="32"/>
      <c r="I92" s="96"/>
      <c r="L92" s="32"/>
    </row>
    <row r="93" spans="2:12" s="1" customFormat="1" ht="27.9" customHeight="1">
      <c r="B93" s="32"/>
      <c r="C93" s="27" t="s">
        <v>28</v>
      </c>
      <c r="F93" s="25" t="str">
        <f>E17</f>
        <v>Mendelova univerzita v Brně</v>
      </c>
      <c r="I93" s="97" t="s">
        <v>34</v>
      </c>
      <c r="J93" s="30" t="str">
        <f>E23</f>
        <v>ZAHRADA Olomouc s.r.o.</v>
      </c>
      <c r="L93" s="32"/>
    </row>
    <row r="94" spans="2:12" s="1" customFormat="1" ht="15.15" customHeight="1">
      <c r="B94" s="32"/>
      <c r="C94" s="27" t="s">
        <v>32</v>
      </c>
      <c r="F94" s="25" t="str">
        <f>IF(E20="","",E20)</f>
        <v>Vyplň údaj</v>
      </c>
      <c r="I94" s="97" t="s">
        <v>37</v>
      </c>
      <c r="J94" s="30" t="str">
        <f>E26</f>
        <v xml:space="preserve"> </v>
      </c>
      <c r="L94" s="32"/>
    </row>
    <row r="95" spans="2:12" s="1" customFormat="1" ht="10.35" customHeight="1">
      <c r="B95" s="32"/>
      <c r="I95" s="96"/>
      <c r="L95" s="32"/>
    </row>
    <row r="96" spans="2:12" s="1" customFormat="1" ht="29.25" customHeight="1">
      <c r="B96" s="32"/>
      <c r="C96" s="119" t="s">
        <v>139</v>
      </c>
      <c r="D96" s="106"/>
      <c r="E96" s="106"/>
      <c r="F96" s="106"/>
      <c r="G96" s="106"/>
      <c r="H96" s="106"/>
      <c r="I96" s="120"/>
      <c r="J96" s="121" t="s">
        <v>140</v>
      </c>
      <c r="K96" s="106"/>
      <c r="L96" s="32"/>
    </row>
    <row r="97" spans="2:47" s="1" customFormat="1" ht="10.35" customHeight="1">
      <c r="B97" s="32"/>
      <c r="I97" s="96"/>
      <c r="L97" s="32"/>
    </row>
    <row r="98" spans="2:47" s="1" customFormat="1" ht="22.8" customHeight="1">
      <c r="B98" s="32"/>
      <c r="C98" s="122" t="s">
        <v>141</v>
      </c>
      <c r="I98" s="96"/>
      <c r="J98" s="66">
        <f>J123</f>
        <v>0</v>
      </c>
      <c r="L98" s="32"/>
      <c r="AU98" s="17" t="s">
        <v>142</v>
      </c>
    </row>
    <row r="99" spans="2:47" s="8" customFormat="1" ht="24.9" customHeight="1">
      <c r="B99" s="123"/>
      <c r="D99" s="124" t="s">
        <v>342</v>
      </c>
      <c r="E99" s="125"/>
      <c r="F99" s="125"/>
      <c r="G99" s="125"/>
      <c r="H99" s="125"/>
      <c r="I99" s="126"/>
      <c r="J99" s="127">
        <f>J124</f>
        <v>0</v>
      </c>
      <c r="L99" s="123"/>
    </row>
    <row r="100" spans="2:47" s="9" customFormat="1" ht="19.95" customHeight="1">
      <c r="B100" s="128"/>
      <c r="D100" s="129" t="s">
        <v>569</v>
      </c>
      <c r="E100" s="130"/>
      <c r="F100" s="130"/>
      <c r="G100" s="130"/>
      <c r="H100" s="130"/>
      <c r="I100" s="131"/>
      <c r="J100" s="132">
        <f>J125</f>
        <v>0</v>
      </c>
      <c r="L100" s="128"/>
    </row>
    <row r="101" spans="2:47" s="9" customFormat="1" ht="19.95" customHeight="1">
      <c r="B101" s="128"/>
      <c r="D101" s="129" t="s">
        <v>570</v>
      </c>
      <c r="E101" s="130"/>
      <c r="F101" s="130"/>
      <c r="G101" s="130"/>
      <c r="H101" s="130"/>
      <c r="I101" s="131"/>
      <c r="J101" s="132">
        <f>J194</f>
        <v>0</v>
      </c>
      <c r="L101" s="128"/>
    </row>
    <row r="102" spans="2:47" s="1" customFormat="1" ht="21.75" customHeight="1">
      <c r="B102" s="32"/>
      <c r="I102" s="96"/>
      <c r="L102" s="32"/>
    </row>
    <row r="103" spans="2:47" s="1" customFormat="1" ht="6.9" customHeight="1">
      <c r="B103" s="44"/>
      <c r="C103" s="45"/>
      <c r="D103" s="45"/>
      <c r="E103" s="45"/>
      <c r="F103" s="45"/>
      <c r="G103" s="45"/>
      <c r="H103" s="45"/>
      <c r="I103" s="117"/>
      <c r="J103" s="45"/>
      <c r="K103" s="45"/>
      <c r="L103" s="32"/>
    </row>
    <row r="107" spans="2:47" s="1" customFormat="1" ht="6.9" customHeight="1">
      <c r="B107" s="46"/>
      <c r="C107" s="47"/>
      <c r="D107" s="47"/>
      <c r="E107" s="47"/>
      <c r="F107" s="47"/>
      <c r="G107" s="47"/>
      <c r="H107" s="47"/>
      <c r="I107" s="118"/>
      <c r="J107" s="47"/>
      <c r="K107" s="47"/>
      <c r="L107" s="32"/>
    </row>
    <row r="108" spans="2:47" s="1" customFormat="1" ht="24.9" customHeight="1">
      <c r="B108" s="32"/>
      <c r="C108" s="21" t="s">
        <v>151</v>
      </c>
      <c r="I108" s="96"/>
      <c r="L108" s="32"/>
    </row>
    <row r="109" spans="2:47" s="1" customFormat="1" ht="6.9" customHeight="1">
      <c r="B109" s="32"/>
      <c r="I109" s="96"/>
      <c r="L109" s="32"/>
    </row>
    <row r="110" spans="2:47" s="1" customFormat="1" ht="12" customHeight="1">
      <c r="B110" s="32"/>
      <c r="C110" s="27" t="s">
        <v>16</v>
      </c>
      <c r="I110" s="96"/>
      <c r="L110" s="32"/>
    </row>
    <row r="111" spans="2:47" s="1" customFormat="1" ht="16.5" customHeight="1">
      <c r="B111" s="32"/>
      <c r="E111" s="263" t="str">
        <f>E7</f>
        <v>Modernizace provozu Dykových školek,Křtiny, III.etapa</v>
      </c>
      <c r="F111" s="264"/>
      <c r="G111" s="264"/>
      <c r="H111" s="264"/>
      <c r="I111" s="96"/>
      <c r="L111" s="32"/>
    </row>
    <row r="112" spans="2:47" ht="12" customHeight="1">
      <c r="B112" s="20"/>
      <c r="C112" s="27" t="s">
        <v>134</v>
      </c>
      <c r="L112" s="20"/>
    </row>
    <row r="113" spans="2:65" s="1" customFormat="1" ht="16.5" customHeight="1">
      <c r="B113" s="32"/>
      <c r="E113" s="263" t="s">
        <v>640</v>
      </c>
      <c r="F113" s="265"/>
      <c r="G113" s="265"/>
      <c r="H113" s="265"/>
      <c r="I113" s="96"/>
      <c r="L113" s="32"/>
    </row>
    <row r="114" spans="2:65" s="1" customFormat="1" ht="12" customHeight="1">
      <c r="B114" s="32"/>
      <c r="C114" s="27" t="s">
        <v>136</v>
      </c>
      <c r="I114" s="96"/>
      <c r="L114" s="32"/>
    </row>
    <row r="115" spans="2:65" s="1" customFormat="1" ht="16.5" customHeight="1">
      <c r="B115" s="32"/>
      <c r="E115" s="239" t="str">
        <f>E11</f>
        <v>SO 06-4 - Silnoproudá elektrotechnika</v>
      </c>
      <c r="F115" s="265"/>
      <c r="G115" s="265"/>
      <c r="H115" s="265"/>
      <c r="I115" s="96"/>
      <c r="L115" s="32"/>
    </row>
    <row r="116" spans="2:65" s="1" customFormat="1" ht="6.9" customHeight="1">
      <c r="B116" s="32"/>
      <c r="I116" s="96"/>
      <c r="L116" s="32"/>
    </row>
    <row r="117" spans="2:65" s="1" customFormat="1" ht="12" customHeight="1">
      <c r="B117" s="32"/>
      <c r="C117" s="27" t="s">
        <v>22</v>
      </c>
      <c r="F117" s="25" t="str">
        <f>F14</f>
        <v>k.ú.Křtiny</v>
      </c>
      <c r="I117" s="97" t="s">
        <v>24</v>
      </c>
      <c r="J117" s="52" t="str">
        <f>IF(J14="","",J14)</f>
        <v>22. 1. 2018</v>
      </c>
      <c r="L117" s="32"/>
    </row>
    <row r="118" spans="2:65" s="1" customFormat="1" ht="6.9" customHeight="1">
      <c r="B118" s="32"/>
      <c r="I118" s="96"/>
      <c r="L118" s="32"/>
    </row>
    <row r="119" spans="2:65" s="1" customFormat="1" ht="27.9" customHeight="1">
      <c r="B119" s="32"/>
      <c r="C119" s="27" t="s">
        <v>28</v>
      </c>
      <c r="F119" s="25" t="str">
        <f>E17</f>
        <v>Mendelova univerzita v Brně</v>
      </c>
      <c r="I119" s="97" t="s">
        <v>34</v>
      </c>
      <c r="J119" s="30" t="str">
        <f>E23</f>
        <v>ZAHRADA Olomouc s.r.o.</v>
      </c>
      <c r="L119" s="32"/>
    </row>
    <row r="120" spans="2:65" s="1" customFormat="1" ht="15.15" customHeight="1">
      <c r="B120" s="32"/>
      <c r="C120" s="27" t="s">
        <v>32</v>
      </c>
      <c r="F120" s="25" t="str">
        <f>IF(E20="","",E20)</f>
        <v>Vyplň údaj</v>
      </c>
      <c r="I120" s="97" t="s">
        <v>37</v>
      </c>
      <c r="J120" s="30" t="str">
        <f>E26</f>
        <v xml:space="preserve"> </v>
      </c>
      <c r="L120" s="32"/>
    </row>
    <row r="121" spans="2:65" s="1" customFormat="1" ht="10.35" customHeight="1">
      <c r="B121" s="32"/>
      <c r="I121" s="96"/>
      <c r="L121" s="32"/>
    </row>
    <row r="122" spans="2:65" s="10" customFormat="1" ht="29.25" customHeight="1">
      <c r="B122" s="133"/>
      <c r="C122" s="134" t="s">
        <v>152</v>
      </c>
      <c r="D122" s="135" t="s">
        <v>65</v>
      </c>
      <c r="E122" s="135" t="s">
        <v>61</v>
      </c>
      <c r="F122" s="135" t="s">
        <v>62</v>
      </c>
      <c r="G122" s="135" t="s">
        <v>153</v>
      </c>
      <c r="H122" s="135" t="s">
        <v>154</v>
      </c>
      <c r="I122" s="136" t="s">
        <v>155</v>
      </c>
      <c r="J122" s="137" t="s">
        <v>140</v>
      </c>
      <c r="K122" s="138" t="s">
        <v>156</v>
      </c>
      <c r="L122" s="133"/>
      <c r="M122" s="59" t="s">
        <v>1</v>
      </c>
      <c r="N122" s="60" t="s">
        <v>44</v>
      </c>
      <c r="O122" s="60" t="s">
        <v>157</v>
      </c>
      <c r="P122" s="60" t="s">
        <v>158</v>
      </c>
      <c r="Q122" s="60" t="s">
        <v>159</v>
      </c>
      <c r="R122" s="60" t="s">
        <v>160</v>
      </c>
      <c r="S122" s="60" t="s">
        <v>161</v>
      </c>
      <c r="T122" s="61" t="s">
        <v>162</v>
      </c>
    </row>
    <row r="123" spans="2:65" s="1" customFormat="1" ht="22.8" customHeight="1">
      <c r="B123" s="32"/>
      <c r="C123" s="64" t="s">
        <v>163</v>
      </c>
      <c r="I123" s="96"/>
      <c r="J123" s="139">
        <f>BK123</f>
        <v>0</v>
      </c>
      <c r="L123" s="32"/>
      <c r="M123" s="62"/>
      <c r="N123" s="53"/>
      <c r="O123" s="53"/>
      <c r="P123" s="140">
        <f>P124</f>
        <v>0</v>
      </c>
      <c r="Q123" s="53"/>
      <c r="R123" s="140">
        <f>R124</f>
        <v>12.213938000000002</v>
      </c>
      <c r="S123" s="53"/>
      <c r="T123" s="141">
        <f>T124</f>
        <v>0</v>
      </c>
      <c r="AT123" s="17" t="s">
        <v>79</v>
      </c>
      <c r="AU123" s="17" t="s">
        <v>142</v>
      </c>
      <c r="BK123" s="142">
        <f>BK124</f>
        <v>0</v>
      </c>
    </row>
    <row r="124" spans="2:65" s="11" customFormat="1" ht="25.95" customHeight="1">
      <c r="B124" s="143"/>
      <c r="D124" s="144" t="s">
        <v>79</v>
      </c>
      <c r="E124" s="145" t="s">
        <v>226</v>
      </c>
      <c r="F124" s="145" t="s">
        <v>549</v>
      </c>
      <c r="I124" s="146"/>
      <c r="J124" s="147">
        <f>BK124</f>
        <v>0</v>
      </c>
      <c r="L124" s="143"/>
      <c r="M124" s="148"/>
      <c r="N124" s="149"/>
      <c r="O124" s="149"/>
      <c r="P124" s="150">
        <f>P125+P194</f>
        <v>0</v>
      </c>
      <c r="Q124" s="149"/>
      <c r="R124" s="150">
        <f>R125+R194</f>
        <v>12.213938000000002</v>
      </c>
      <c r="S124" s="149"/>
      <c r="T124" s="151">
        <f>T125+T194</f>
        <v>0</v>
      </c>
      <c r="AR124" s="144" t="s">
        <v>181</v>
      </c>
      <c r="AT124" s="152" t="s">
        <v>79</v>
      </c>
      <c r="AU124" s="152" t="s">
        <v>80</v>
      </c>
      <c r="AY124" s="144" t="s">
        <v>166</v>
      </c>
      <c r="BK124" s="153">
        <f>BK125+BK194</f>
        <v>0</v>
      </c>
    </row>
    <row r="125" spans="2:65" s="11" customFormat="1" ht="22.8" customHeight="1">
      <c r="B125" s="143"/>
      <c r="D125" s="144" t="s">
        <v>79</v>
      </c>
      <c r="E125" s="154" t="s">
        <v>571</v>
      </c>
      <c r="F125" s="154" t="s">
        <v>572</v>
      </c>
      <c r="I125" s="146"/>
      <c r="J125" s="155">
        <f>BK125</f>
        <v>0</v>
      </c>
      <c r="L125" s="143"/>
      <c r="M125" s="148"/>
      <c r="N125" s="149"/>
      <c r="O125" s="149"/>
      <c r="P125" s="150">
        <f>SUM(P126:P193)</f>
        <v>0</v>
      </c>
      <c r="Q125" s="149"/>
      <c r="R125" s="150">
        <f>SUM(R126:R193)</f>
        <v>11.100977000000002</v>
      </c>
      <c r="S125" s="149"/>
      <c r="T125" s="151">
        <f>SUM(T126:T193)</f>
        <v>0</v>
      </c>
      <c r="AR125" s="144" t="s">
        <v>181</v>
      </c>
      <c r="AT125" s="152" t="s">
        <v>79</v>
      </c>
      <c r="AU125" s="152" t="s">
        <v>21</v>
      </c>
      <c r="AY125" s="144" t="s">
        <v>166</v>
      </c>
      <c r="BK125" s="153">
        <f>SUM(BK126:BK193)</f>
        <v>0</v>
      </c>
    </row>
    <row r="126" spans="2:65" s="1" customFormat="1" ht="24" customHeight="1">
      <c r="B126" s="156"/>
      <c r="C126" s="157" t="s">
        <v>21</v>
      </c>
      <c r="D126" s="157" t="s">
        <v>168</v>
      </c>
      <c r="E126" s="158" t="s">
        <v>2772</v>
      </c>
      <c r="F126" s="159" t="s">
        <v>2773</v>
      </c>
      <c r="G126" s="160" t="s">
        <v>2774</v>
      </c>
      <c r="H126" s="161">
        <v>2.5999999999999999E-2</v>
      </c>
      <c r="I126" s="162"/>
      <c r="J126" s="163">
        <f>ROUND(I126*H126,2)</f>
        <v>0</v>
      </c>
      <c r="K126" s="159" t="s">
        <v>575</v>
      </c>
      <c r="L126" s="32"/>
      <c r="M126" s="164" t="s">
        <v>1</v>
      </c>
      <c r="N126" s="165" t="s">
        <v>45</v>
      </c>
      <c r="O126" s="55"/>
      <c r="P126" s="166">
        <f>O126*H126</f>
        <v>0</v>
      </c>
      <c r="Q126" s="166">
        <v>8.8000000000000005E-3</v>
      </c>
      <c r="R126" s="166">
        <f>Q126*H126</f>
        <v>2.288E-4</v>
      </c>
      <c r="S126" s="166">
        <v>0</v>
      </c>
      <c r="T126" s="167">
        <f>S126*H126</f>
        <v>0</v>
      </c>
      <c r="AR126" s="168" t="s">
        <v>556</v>
      </c>
      <c r="AT126" s="168" t="s">
        <v>168</v>
      </c>
      <c r="AU126" s="168" t="s">
        <v>88</v>
      </c>
      <c r="AY126" s="17" t="s">
        <v>166</v>
      </c>
      <c r="BE126" s="169">
        <f>IF(N126="základní",J126,0)</f>
        <v>0</v>
      </c>
      <c r="BF126" s="169">
        <f>IF(N126="snížená",J126,0)</f>
        <v>0</v>
      </c>
      <c r="BG126" s="169">
        <f>IF(N126="zákl. přenesená",J126,0)</f>
        <v>0</v>
      </c>
      <c r="BH126" s="169">
        <f>IF(N126="sníž. přenesená",J126,0)</f>
        <v>0</v>
      </c>
      <c r="BI126" s="169">
        <f>IF(N126="nulová",J126,0)</f>
        <v>0</v>
      </c>
      <c r="BJ126" s="17" t="s">
        <v>21</v>
      </c>
      <c r="BK126" s="169">
        <f>ROUND(I126*H126,2)</f>
        <v>0</v>
      </c>
      <c r="BL126" s="17" t="s">
        <v>556</v>
      </c>
      <c r="BM126" s="168" t="s">
        <v>2775</v>
      </c>
    </row>
    <row r="127" spans="2:65" s="12" customFormat="1" ht="10.199999999999999">
      <c r="B127" s="170"/>
      <c r="D127" s="171" t="s">
        <v>175</v>
      </c>
      <c r="E127" s="172" t="s">
        <v>1</v>
      </c>
      <c r="F127" s="173" t="s">
        <v>2776</v>
      </c>
      <c r="H127" s="174">
        <v>2.5999999999999999E-2</v>
      </c>
      <c r="I127" s="175"/>
      <c r="L127" s="170"/>
      <c r="M127" s="176"/>
      <c r="N127" s="177"/>
      <c r="O127" s="177"/>
      <c r="P127" s="177"/>
      <c r="Q127" s="177"/>
      <c r="R127" s="177"/>
      <c r="S127" s="177"/>
      <c r="T127" s="178"/>
      <c r="AT127" s="172" t="s">
        <v>175</v>
      </c>
      <c r="AU127" s="172" t="s">
        <v>88</v>
      </c>
      <c r="AV127" s="12" t="s">
        <v>88</v>
      </c>
      <c r="AW127" s="12" t="s">
        <v>36</v>
      </c>
      <c r="AX127" s="12" t="s">
        <v>21</v>
      </c>
      <c r="AY127" s="172" t="s">
        <v>166</v>
      </c>
    </row>
    <row r="128" spans="2:65" s="1" customFormat="1" ht="16.5" customHeight="1">
      <c r="B128" s="156"/>
      <c r="C128" s="157" t="s">
        <v>88</v>
      </c>
      <c r="D128" s="157" t="s">
        <v>168</v>
      </c>
      <c r="E128" s="158" t="s">
        <v>2777</v>
      </c>
      <c r="F128" s="159" t="s">
        <v>2778</v>
      </c>
      <c r="G128" s="160" t="s">
        <v>2774</v>
      </c>
      <c r="H128" s="161">
        <v>2.5999999999999999E-2</v>
      </c>
      <c r="I128" s="162"/>
      <c r="J128" s="163">
        <f>ROUND(I128*H128,2)</f>
        <v>0</v>
      </c>
      <c r="K128" s="159" t="s">
        <v>575</v>
      </c>
      <c r="L128" s="32"/>
      <c r="M128" s="164" t="s">
        <v>1</v>
      </c>
      <c r="N128" s="165" t="s">
        <v>45</v>
      </c>
      <c r="O128" s="55"/>
      <c r="P128" s="166">
        <f>O128*H128</f>
        <v>0</v>
      </c>
      <c r="Q128" s="166">
        <v>9.9000000000000008E-3</v>
      </c>
      <c r="R128" s="166">
        <f>Q128*H128</f>
        <v>2.5740000000000002E-4</v>
      </c>
      <c r="S128" s="166">
        <v>0</v>
      </c>
      <c r="T128" s="167">
        <f>S128*H128</f>
        <v>0</v>
      </c>
      <c r="AR128" s="168" t="s">
        <v>556</v>
      </c>
      <c r="AT128" s="168" t="s">
        <v>168</v>
      </c>
      <c r="AU128" s="168" t="s">
        <v>88</v>
      </c>
      <c r="AY128" s="17" t="s">
        <v>166</v>
      </c>
      <c r="BE128" s="169">
        <f>IF(N128="základní",J128,0)</f>
        <v>0</v>
      </c>
      <c r="BF128" s="169">
        <f>IF(N128="snížená",J128,0)</f>
        <v>0</v>
      </c>
      <c r="BG128" s="169">
        <f>IF(N128="zákl. přenesená",J128,0)</f>
        <v>0</v>
      </c>
      <c r="BH128" s="169">
        <f>IF(N128="sníž. přenesená",J128,0)</f>
        <v>0</v>
      </c>
      <c r="BI128" s="169">
        <f>IF(N128="nulová",J128,0)</f>
        <v>0</v>
      </c>
      <c r="BJ128" s="17" t="s">
        <v>21</v>
      </c>
      <c r="BK128" s="169">
        <f>ROUND(I128*H128,2)</f>
        <v>0</v>
      </c>
      <c r="BL128" s="17" t="s">
        <v>556</v>
      </c>
      <c r="BM128" s="168" t="s">
        <v>2779</v>
      </c>
    </row>
    <row r="129" spans="2:65" s="12" customFormat="1" ht="10.199999999999999">
      <c r="B129" s="170"/>
      <c r="D129" s="171" t="s">
        <v>175</v>
      </c>
      <c r="E129" s="172" t="s">
        <v>1</v>
      </c>
      <c r="F129" s="173" t="s">
        <v>2780</v>
      </c>
      <c r="H129" s="174">
        <v>2.5999999999999999E-2</v>
      </c>
      <c r="I129" s="175"/>
      <c r="L129" s="170"/>
      <c r="M129" s="176"/>
      <c r="N129" s="177"/>
      <c r="O129" s="177"/>
      <c r="P129" s="177"/>
      <c r="Q129" s="177"/>
      <c r="R129" s="177"/>
      <c r="S129" s="177"/>
      <c r="T129" s="178"/>
      <c r="AT129" s="172" t="s">
        <v>175</v>
      </c>
      <c r="AU129" s="172" t="s">
        <v>88</v>
      </c>
      <c r="AV129" s="12" t="s">
        <v>88</v>
      </c>
      <c r="AW129" s="12" t="s">
        <v>36</v>
      </c>
      <c r="AX129" s="12" t="s">
        <v>21</v>
      </c>
      <c r="AY129" s="172" t="s">
        <v>166</v>
      </c>
    </row>
    <row r="130" spans="2:65" s="1" customFormat="1" ht="36" customHeight="1">
      <c r="B130" s="156"/>
      <c r="C130" s="157" t="s">
        <v>181</v>
      </c>
      <c r="D130" s="157" t="s">
        <v>168</v>
      </c>
      <c r="E130" s="158" t="s">
        <v>2781</v>
      </c>
      <c r="F130" s="159" t="s">
        <v>2782</v>
      </c>
      <c r="G130" s="160" t="s">
        <v>197</v>
      </c>
      <c r="H130" s="161">
        <v>13</v>
      </c>
      <c r="I130" s="162"/>
      <c r="J130" s="163">
        <f>ROUND(I130*H130,2)</f>
        <v>0</v>
      </c>
      <c r="K130" s="159" t="s">
        <v>575</v>
      </c>
      <c r="L130" s="32"/>
      <c r="M130" s="164" t="s">
        <v>1</v>
      </c>
      <c r="N130" s="165" t="s">
        <v>45</v>
      </c>
      <c r="O130" s="55"/>
      <c r="P130" s="166">
        <f>O130*H130</f>
        <v>0</v>
      </c>
      <c r="Q130" s="166">
        <v>0</v>
      </c>
      <c r="R130" s="166">
        <f>Q130*H130</f>
        <v>0</v>
      </c>
      <c r="S130" s="166">
        <v>0</v>
      </c>
      <c r="T130" s="167">
        <f>S130*H130</f>
        <v>0</v>
      </c>
      <c r="AR130" s="168" t="s">
        <v>556</v>
      </c>
      <c r="AT130" s="168" t="s">
        <v>168</v>
      </c>
      <c r="AU130" s="168" t="s">
        <v>88</v>
      </c>
      <c r="AY130" s="17" t="s">
        <v>166</v>
      </c>
      <c r="BE130" s="169">
        <f>IF(N130="základní",J130,0)</f>
        <v>0</v>
      </c>
      <c r="BF130" s="169">
        <f>IF(N130="snížená",J130,0)</f>
        <v>0</v>
      </c>
      <c r="BG130" s="169">
        <f>IF(N130="zákl. přenesená",J130,0)</f>
        <v>0</v>
      </c>
      <c r="BH130" s="169">
        <f>IF(N130="sníž. přenesená",J130,0)</f>
        <v>0</v>
      </c>
      <c r="BI130" s="169">
        <f>IF(N130="nulová",J130,0)</f>
        <v>0</v>
      </c>
      <c r="BJ130" s="17" t="s">
        <v>21</v>
      </c>
      <c r="BK130" s="169">
        <f>ROUND(I130*H130,2)</f>
        <v>0</v>
      </c>
      <c r="BL130" s="17" t="s">
        <v>556</v>
      </c>
      <c r="BM130" s="168" t="s">
        <v>2783</v>
      </c>
    </row>
    <row r="131" spans="2:65" s="12" customFormat="1" ht="10.199999999999999">
      <c r="B131" s="170"/>
      <c r="D131" s="171" t="s">
        <v>175</v>
      </c>
      <c r="E131" s="172" t="s">
        <v>1</v>
      </c>
      <c r="F131" s="173" t="s">
        <v>2784</v>
      </c>
      <c r="H131" s="174">
        <v>13</v>
      </c>
      <c r="I131" s="175"/>
      <c r="L131" s="170"/>
      <c r="M131" s="176"/>
      <c r="N131" s="177"/>
      <c r="O131" s="177"/>
      <c r="P131" s="177"/>
      <c r="Q131" s="177"/>
      <c r="R131" s="177"/>
      <c r="S131" s="177"/>
      <c r="T131" s="178"/>
      <c r="AT131" s="172" t="s">
        <v>175</v>
      </c>
      <c r="AU131" s="172" t="s">
        <v>88</v>
      </c>
      <c r="AV131" s="12" t="s">
        <v>88</v>
      </c>
      <c r="AW131" s="12" t="s">
        <v>36</v>
      </c>
      <c r="AX131" s="12" t="s">
        <v>21</v>
      </c>
      <c r="AY131" s="172" t="s">
        <v>166</v>
      </c>
    </row>
    <row r="132" spans="2:65" s="1" customFormat="1" ht="60" customHeight="1">
      <c r="B132" s="156"/>
      <c r="C132" s="157" t="s">
        <v>173</v>
      </c>
      <c r="D132" s="157" t="s">
        <v>168</v>
      </c>
      <c r="E132" s="158" t="s">
        <v>2785</v>
      </c>
      <c r="F132" s="159" t="s">
        <v>2786</v>
      </c>
      <c r="G132" s="160" t="s">
        <v>197</v>
      </c>
      <c r="H132" s="161">
        <v>43</v>
      </c>
      <c r="I132" s="162"/>
      <c r="J132" s="163">
        <f>ROUND(I132*H132,2)</f>
        <v>0</v>
      </c>
      <c r="K132" s="159" t="s">
        <v>575</v>
      </c>
      <c r="L132" s="32"/>
      <c r="M132" s="164" t="s">
        <v>1</v>
      </c>
      <c r="N132" s="165" t="s">
        <v>45</v>
      </c>
      <c r="O132" s="55"/>
      <c r="P132" s="166">
        <f>O132*H132</f>
        <v>0</v>
      </c>
      <c r="Q132" s="166">
        <v>0</v>
      </c>
      <c r="R132" s="166">
        <f>Q132*H132</f>
        <v>0</v>
      </c>
      <c r="S132" s="166">
        <v>0</v>
      </c>
      <c r="T132" s="167">
        <f>S132*H132</f>
        <v>0</v>
      </c>
      <c r="AR132" s="168" t="s">
        <v>556</v>
      </c>
      <c r="AT132" s="168" t="s">
        <v>168</v>
      </c>
      <c r="AU132" s="168" t="s">
        <v>88</v>
      </c>
      <c r="AY132" s="17" t="s">
        <v>166</v>
      </c>
      <c r="BE132" s="169">
        <f>IF(N132="základní",J132,0)</f>
        <v>0</v>
      </c>
      <c r="BF132" s="169">
        <f>IF(N132="snížená",J132,0)</f>
        <v>0</v>
      </c>
      <c r="BG132" s="169">
        <f>IF(N132="zákl. přenesená",J132,0)</f>
        <v>0</v>
      </c>
      <c r="BH132" s="169">
        <f>IF(N132="sníž. přenesená",J132,0)</f>
        <v>0</v>
      </c>
      <c r="BI132" s="169">
        <f>IF(N132="nulová",J132,0)</f>
        <v>0</v>
      </c>
      <c r="BJ132" s="17" t="s">
        <v>21</v>
      </c>
      <c r="BK132" s="169">
        <f>ROUND(I132*H132,2)</f>
        <v>0</v>
      </c>
      <c r="BL132" s="17" t="s">
        <v>556</v>
      </c>
      <c r="BM132" s="168" t="s">
        <v>2787</v>
      </c>
    </row>
    <row r="133" spans="2:65" s="12" customFormat="1" ht="10.199999999999999">
      <c r="B133" s="170"/>
      <c r="D133" s="171" t="s">
        <v>175</v>
      </c>
      <c r="E133" s="172" t="s">
        <v>1</v>
      </c>
      <c r="F133" s="173" t="s">
        <v>2788</v>
      </c>
      <c r="H133" s="174">
        <v>43</v>
      </c>
      <c r="I133" s="175"/>
      <c r="L133" s="170"/>
      <c r="M133" s="176"/>
      <c r="N133" s="177"/>
      <c r="O133" s="177"/>
      <c r="P133" s="177"/>
      <c r="Q133" s="177"/>
      <c r="R133" s="177"/>
      <c r="S133" s="177"/>
      <c r="T133" s="178"/>
      <c r="AT133" s="172" t="s">
        <v>175</v>
      </c>
      <c r="AU133" s="172" t="s">
        <v>88</v>
      </c>
      <c r="AV133" s="12" t="s">
        <v>88</v>
      </c>
      <c r="AW133" s="12" t="s">
        <v>36</v>
      </c>
      <c r="AX133" s="12" t="s">
        <v>21</v>
      </c>
      <c r="AY133" s="172" t="s">
        <v>166</v>
      </c>
    </row>
    <row r="134" spans="2:65" s="1" customFormat="1" ht="60" customHeight="1">
      <c r="B134" s="156"/>
      <c r="C134" s="157" t="s">
        <v>188</v>
      </c>
      <c r="D134" s="157" t="s">
        <v>168</v>
      </c>
      <c r="E134" s="158" t="s">
        <v>2789</v>
      </c>
      <c r="F134" s="159" t="s">
        <v>2790</v>
      </c>
      <c r="G134" s="160" t="s">
        <v>289</v>
      </c>
      <c r="H134" s="161">
        <v>26</v>
      </c>
      <c r="I134" s="162"/>
      <c r="J134" s="163">
        <f>ROUND(I134*H134,2)</f>
        <v>0</v>
      </c>
      <c r="K134" s="159" t="s">
        <v>575</v>
      </c>
      <c r="L134" s="32"/>
      <c r="M134" s="164" t="s">
        <v>1</v>
      </c>
      <c r="N134" s="165" t="s">
        <v>45</v>
      </c>
      <c r="O134" s="55"/>
      <c r="P134" s="166">
        <f>O134*H134</f>
        <v>0</v>
      </c>
      <c r="Q134" s="166">
        <v>0</v>
      </c>
      <c r="R134" s="166">
        <f>Q134*H134</f>
        <v>0</v>
      </c>
      <c r="S134" s="166">
        <v>0</v>
      </c>
      <c r="T134" s="167">
        <f>S134*H134</f>
        <v>0</v>
      </c>
      <c r="AR134" s="168" t="s">
        <v>556</v>
      </c>
      <c r="AT134" s="168" t="s">
        <v>168</v>
      </c>
      <c r="AU134" s="168" t="s">
        <v>88</v>
      </c>
      <c r="AY134" s="17" t="s">
        <v>166</v>
      </c>
      <c r="BE134" s="169">
        <f>IF(N134="základní",J134,0)</f>
        <v>0</v>
      </c>
      <c r="BF134" s="169">
        <f>IF(N134="snížená",J134,0)</f>
        <v>0</v>
      </c>
      <c r="BG134" s="169">
        <f>IF(N134="zákl. přenesená",J134,0)</f>
        <v>0</v>
      </c>
      <c r="BH134" s="169">
        <f>IF(N134="sníž. přenesená",J134,0)</f>
        <v>0</v>
      </c>
      <c r="BI134" s="169">
        <f>IF(N134="nulová",J134,0)</f>
        <v>0</v>
      </c>
      <c r="BJ134" s="17" t="s">
        <v>21</v>
      </c>
      <c r="BK134" s="169">
        <f>ROUND(I134*H134,2)</f>
        <v>0</v>
      </c>
      <c r="BL134" s="17" t="s">
        <v>556</v>
      </c>
      <c r="BM134" s="168" t="s">
        <v>2791</v>
      </c>
    </row>
    <row r="135" spans="2:65" s="12" customFormat="1" ht="10.199999999999999">
      <c r="B135" s="170"/>
      <c r="D135" s="171" t="s">
        <v>175</v>
      </c>
      <c r="E135" s="172" t="s">
        <v>1</v>
      </c>
      <c r="F135" s="173" t="s">
        <v>2792</v>
      </c>
      <c r="H135" s="174">
        <v>26</v>
      </c>
      <c r="I135" s="175"/>
      <c r="L135" s="170"/>
      <c r="M135" s="176"/>
      <c r="N135" s="177"/>
      <c r="O135" s="177"/>
      <c r="P135" s="177"/>
      <c r="Q135" s="177"/>
      <c r="R135" s="177"/>
      <c r="S135" s="177"/>
      <c r="T135" s="178"/>
      <c r="AT135" s="172" t="s">
        <v>175</v>
      </c>
      <c r="AU135" s="172" t="s">
        <v>88</v>
      </c>
      <c r="AV135" s="12" t="s">
        <v>88</v>
      </c>
      <c r="AW135" s="12" t="s">
        <v>36</v>
      </c>
      <c r="AX135" s="12" t="s">
        <v>21</v>
      </c>
      <c r="AY135" s="172" t="s">
        <v>166</v>
      </c>
    </row>
    <row r="136" spans="2:65" s="1" customFormat="1" ht="60" customHeight="1">
      <c r="B136" s="156"/>
      <c r="C136" s="157" t="s">
        <v>194</v>
      </c>
      <c r="D136" s="157" t="s">
        <v>168</v>
      </c>
      <c r="E136" s="158" t="s">
        <v>573</v>
      </c>
      <c r="F136" s="159" t="s">
        <v>574</v>
      </c>
      <c r="G136" s="160" t="s">
        <v>289</v>
      </c>
      <c r="H136" s="161">
        <v>86</v>
      </c>
      <c r="I136" s="162"/>
      <c r="J136" s="163">
        <f>ROUND(I136*H136,2)</f>
        <v>0</v>
      </c>
      <c r="K136" s="159" t="s">
        <v>575</v>
      </c>
      <c r="L136" s="32"/>
      <c r="M136" s="164" t="s">
        <v>1</v>
      </c>
      <c r="N136" s="165" t="s">
        <v>45</v>
      </c>
      <c r="O136" s="55"/>
      <c r="P136" s="166">
        <f>O136*H136</f>
        <v>0</v>
      </c>
      <c r="Q136" s="166">
        <v>0</v>
      </c>
      <c r="R136" s="166">
        <f>Q136*H136</f>
        <v>0</v>
      </c>
      <c r="S136" s="166">
        <v>0</v>
      </c>
      <c r="T136" s="167">
        <f>S136*H136</f>
        <v>0</v>
      </c>
      <c r="AR136" s="168" t="s">
        <v>556</v>
      </c>
      <c r="AT136" s="168" t="s">
        <v>168</v>
      </c>
      <c r="AU136" s="168" t="s">
        <v>88</v>
      </c>
      <c r="AY136" s="17" t="s">
        <v>166</v>
      </c>
      <c r="BE136" s="169">
        <f>IF(N136="základní",J136,0)</f>
        <v>0</v>
      </c>
      <c r="BF136" s="169">
        <f>IF(N136="snížená",J136,0)</f>
        <v>0</v>
      </c>
      <c r="BG136" s="169">
        <f>IF(N136="zákl. přenesená",J136,0)</f>
        <v>0</v>
      </c>
      <c r="BH136" s="169">
        <f>IF(N136="sníž. přenesená",J136,0)</f>
        <v>0</v>
      </c>
      <c r="BI136" s="169">
        <f>IF(N136="nulová",J136,0)</f>
        <v>0</v>
      </c>
      <c r="BJ136" s="17" t="s">
        <v>21</v>
      </c>
      <c r="BK136" s="169">
        <f>ROUND(I136*H136,2)</f>
        <v>0</v>
      </c>
      <c r="BL136" s="17" t="s">
        <v>556</v>
      </c>
      <c r="BM136" s="168" t="s">
        <v>2793</v>
      </c>
    </row>
    <row r="137" spans="2:65" s="12" customFormat="1" ht="10.199999999999999">
      <c r="B137" s="170"/>
      <c r="D137" s="171" t="s">
        <v>175</v>
      </c>
      <c r="E137" s="172" t="s">
        <v>1</v>
      </c>
      <c r="F137" s="173" t="s">
        <v>2794</v>
      </c>
      <c r="H137" s="174">
        <v>86</v>
      </c>
      <c r="I137" s="175"/>
      <c r="L137" s="170"/>
      <c r="M137" s="176"/>
      <c r="N137" s="177"/>
      <c r="O137" s="177"/>
      <c r="P137" s="177"/>
      <c r="Q137" s="177"/>
      <c r="R137" s="177"/>
      <c r="S137" s="177"/>
      <c r="T137" s="178"/>
      <c r="AT137" s="172" t="s">
        <v>175</v>
      </c>
      <c r="AU137" s="172" t="s">
        <v>88</v>
      </c>
      <c r="AV137" s="12" t="s">
        <v>88</v>
      </c>
      <c r="AW137" s="12" t="s">
        <v>36</v>
      </c>
      <c r="AX137" s="12" t="s">
        <v>21</v>
      </c>
      <c r="AY137" s="172" t="s">
        <v>166</v>
      </c>
    </row>
    <row r="138" spans="2:65" s="1" customFormat="1" ht="48" customHeight="1">
      <c r="B138" s="156"/>
      <c r="C138" s="157" t="s">
        <v>201</v>
      </c>
      <c r="D138" s="157" t="s">
        <v>168</v>
      </c>
      <c r="E138" s="158" t="s">
        <v>2795</v>
      </c>
      <c r="F138" s="159" t="s">
        <v>2796</v>
      </c>
      <c r="G138" s="160" t="s">
        <v>289</v>
      </c>
      <c r="H138" s="161">
        <v>26</v>
      </c>
      <c r="I138" s="162"/>
      <c r="J138" s="163">
        <f>ROUND(I138*H138,2)</f>
        <v>0</v>
      </c>
      <c r="K138" s="159" t="s">
        <v>575</v>
      </c>
      <c r="L138" s="32"/>
      <c r="M138" s="164" t="s">
        <v>1</v>
      </c>
      <c r="N138" s="165" t="s">
        <v>45</v>
      </c>
      <c r="O138" s="55"/>
      <c r="P138" s="166">
        <f>O138*H138</f>
        <v>0</v>
      </c>
      <c r="Q138" s="166">
        <v>0.13538</v>
      </c>
      <c r="R138" s="166">
        <f>Q138*H138</f>
        <v>3.5198800000000001</v>
      </c>
      <c r="S138" s="166">
        <v>0</v>
      </c>
      <c r="T138" s="167">
        <f>S138*H138</f>
        <v>0</v>
      </c>
      <c r="AR138" s="168" t="s">
        <v>556</v>
      </c>
      <c r="AT138" s="168" t="s">
        <v>168</v>
      </c>
      <c r="AU138" s="168" t="s">
        <v>88</v>
      </c>
      <c r="AY138" s="17" t="s">
        <v>166</v>
      </c>
      <c r="BE138" s="169">
        <f>IF(N138="základní",J138,0)</f>
        <v>0</v>
      </c>
      <c r="BF138" s="169">
        <f>IF(N138="snížená",J138,0)</f>
        <v>0</v>
      </c>
      <c r="BG138" s="169">
        <f>IF(N138="zákl. přenesená",J138,0)</f>
        <v>0</v>
      </c>
      <c r="BH138" s="169">
        <f>IF(N138="sníž. přenesená",J138,0)</f>
        <v>0</v>
      </c>
      <c r="BI138" s="169">
        <f>IF(N138="nulová",J138,0)</f>
        <v>0</v>
      </c>
      <c r="BJ138" s="17" t="s">
        <v>21</v>
      </c>
      <c r="BK138" s="169">
        <f>ROUND(I138*H138,2)</f>
        <v>0</v>
      </c>
      <c r="BL138" s="17" t="s">
        <v>556</v>
      </c>
      <c r="BM138" s="168" t="s">
        <v>2797</v>
      </c>
    </row>
    <row r="139" spans="2:65" s="12" customFormat="1" ht="10.199999999999999">
      <c r="B139" s="170"/>
      <c r="D139" s="171" t="s">
        <v>175</v>
      </c>
      <c r="E139" s="172" t="s">
        <v>1</v>
      </c>
      <c r="F139" s="173" t="s">
        <v>296</v>
      </c>
      <c r="H139" s="174">
        <v>26</v>
      </c>
      <c r="I139" s="175"/>
      <c r="L139" s="170"/>
      <c r="M139" s="176"/>
      <c r="N139" s="177"/>
      <c r="O139" s="177"/>
      <c r="P139" s="177"/>
      <c r="Q139" s="177"/>
      <c r="R139" s="177"/>
      <c r="S139" s="177"/>
      <c r="T139" s="178"/>
      <c r="AT139" s="172" t="s">
        <v>175</v>
      </c>
      <c r="AU139" s="172" t="s">
        <v>88</v>
      </c>
      <c r="AV139" s="12" t="s">
        <v>88</v>
      </c>
      <c r="AW139" s="12" t="s">
        <v>36</v>
      </c>
      <c r="AX139" s="12" t="s">
        <v>21</v>
      </c>
      <c r="AY139" s="172" t="s">
        <v>166</v>
      </c>
    </row>
    <row r="140" spans="2:65" s="1" customFormat="1" ht="24" customHeight="1">
      <c r="B140" s="156"/>
      <c r="C140" s="179" t="s">
        <v>206</v>
      </c>
      <c r="D140" s="179" t="s">
        <v>226</v>
      </c>
      <c r="E140" s="180" t="s">
        <v>2798</v>
      </c>
      <c r="F140" s="181" t="s">
        <v>2799</v>
      </c>
      <c r="G140" s="182" t="s">
        <v>289</v>
      </c>
      <c r="H140" s="183">
        <v>30</v>
      </c>
      <c r="I140" s="184"/>
      <c r="J140" s="185">
        <f>ROUND(I140*H140,2)</f>
        <v>0</v>
      </c>
      <c r="K140" s="181" t="s">
        <v>575</v>
      </c>
      <c r="L140" s="186"/>
      <c r="M140" s="187" t="s">
        <v>1</v>
      </c>
      <c r="N140" s="188" t="s">
        <v>45</v>
      </c>
      <c r="O140" s="55"/>
      <c r="P140" s="166">
        <f>O140*H140</f>
        <v>0</v>
      </c>
      <c r="Q140" s="166">
        <v>3.5E-4</v>
      </c>
      <c r="R140" s="166">
        <f>Q140*H140</f>
        <v>1.0500000000000001E-2</v>
      </c>
      <c r="S140" s="166">
        <v>0</v>
      </c>
      <c r="T140" s="167">
        <f>S140*H140</f>
        <v>0</v>
      </c>
      <c r="AR140" s="168" t="s">
        <v>589</v>
      </c>
      <c r="AT140" s="168" t="s">
        <v>226</v>
      </c>
      <c r="AU140" s="168" t="s">
        <v>88</v>
      </c>
      <c r="AY140" s="17" t="s">
        <v>166</v>
      </c>
      <c r="BE140" s="169">
        <f>IF(N140="základní",J140,0)</f>
        <v>0</v>
      </c>
      <c r="BF140" s="169">
        <f>IF(N140="snížená",J140,0)</f>
        <v>0</v>
      </c>
      <c r="BG140" s="169">
        <f>IF(N140="zákl. přenesená",J140,0)</f>
        <v>0</v>
      </c>
      <c r="BH140" s="169">
        <f>IF(N140="sníž. přenesená",J140,0)</f>
        <v>0</v>
      </c>
      <c r="BI140" s="169">
        <f>IF(N140="nulová",J140,0)</f>
        <v>0</v>
      </c>
      <c r="BJ140" s="17" t="s">
        <v>21</v>
      </c>
      <c r="BK140" s="169">
        <f>ROUND(I140*H140,2)</f>
        <v>0</v>
      </c>
      <c r="BL140" s="17" t="s">
        <v>589</v>
      </c>
      <c r="BM140" s="168" t="s">
        <v>2800</v>
      </c>
    </row>
    <row r="141" spans="2:65" s="12" customFormat="1" ht="10.199999999999999">
      <c r="B141" s="170"/>
      <c r="D141" s="171" t="s">
        <v>175</v>
      </c>
      <c r="E141" s="172" t="s">
        <v>1</v>
      </c>
      <c r="F141" s="173" t="s">
        <v>449</v>
      </c>
      <c r="H141" s="174">
        <v>30</v>
      </c>
      <c r="I141" s="175"/>
      <c r="L141" s="170"/>
      <c r="M141" s="176"/>
      <c r="N141" s="177"/>
      <c r="O141" s="177"/>
      <c r="P141" s="177"/>
      <c r="Q141" s="177"/>
      <c r="R141" s="177"/>
      <c r="S141" s="177"/>
      <c r="T141" s="178"/>
      <c r="AT141" s="172" t="s">
        <v>175</v>
      </c>
      <c r="AU141" s="172" t="s">
        <v>88</v>
      </c>
      <c r="AV141" s="12" t="s">
        <v>88</v>
      </c>
      <c r="AW141" s="12" t="s">
        <v>36</v>
      </c>
      <c r="AX141" s="12" t="s">
        <v>21</v>
      </c>
      <c r="AY141" s="172" t="s">
        <v>166</v>
      </c>
    </row>
    <row r="142" spans="2:65" s="1" customFormat="1" ht="36" customHeight="1">
      <c r="B142" s="156"/>
      <c r="C142" s="157" t="s">
        <v>211</v>
      </c>
      <c r="D142" s="157" t="s">
        <v>168</v>
      </c>
      <c r="E142" s="158" t="s">
        <v>577</v>
      </c>
      <c r="F142" s="159" t="s">
        <v>578</v>
      </c>
      <c r="G142" s="160" t="s">
        <v>289</v>
      </c>
      <c r="H142" s="161">
        <v>86</v>
      </c>
      <c r="I142" s="162"/>
      <c r="J142" s="163">
        <f>ROUND(I142*H142,2)</f>
        <v>0</v>
      </c>
      <c r="K142" s="159" t="s">
        <v>575</v>
      </c>
      <c r="L142" s="32"/>
      <c r="M142" s="164" t="s">
        <v>1</v>
      </c>
      <c r="N142" s="165" t="s">
        <v>45</v>
      </c>
      <c r="O142" s="55"/>
      <c r="P142" s="166">
        <f>O142*H142</f>
        <v>0</v>
      </c>
      <c r="Q142" s="166">
        <v>0</v>
      </c>
      <c r="R142" s="166">
        <f>Q142*H142</f>
        <v>0</v>
      </c>
      <c r="S142" s="166">
        <v>0</v>
      </c>
      <c r="T142" s="167">
        <f>S142*H142</f>
        <v>0</v>
      </c>
      <c r="AR142" s="168" t="s">
        <v>556</v>
      </c>
      <c r="AT142" s="168" t="s">
        <v>168</v>
      </c>
      <c r="AU142" s="168" t="s">
        <v>88</v>
      </c>
      <c r="AY142" s="17" t="s">
        <v>166</v>
      </c>
      <c r="BE142" s="169">
        <f>IF(N142="základní",J142,0)</f>
        <v>0</v>
      </c>
      <c r="BF142" s="169">
        <f>IF(N142="snížená",J142,0)</f>
        <v>0</v>
      </c>
      <c r="BG142" s="169">
        <f>IF(N142="zákl. přenesená",J142,0)</f>
        <v>0</v>
      </c>
      <c r="BH142" s="169">
        <f>IF(N142="sníž. přenesená",J142,0)</f>
        <v>0</v>
      </c>
      <c r="BI142" s="169">
        <f>IF(N142="nulová",J142,0)</f>
        <v>0</v>
      </c>
      <c r="BJ142" s="17" t="s">
        <v>21</v>
      </c>
      <c r="BK142" s="169">
        <f>ROUND(I142*H142,2)</f>
        <v>0</v>
      </c>
      <c r="BL142" s="17" t="s">
        <v>556</v>
      </c>
      <c r="BM142" s="168" t="s">
        <v>2801</v>
      </c>
    </row>
    <row r="143" spans="2:65" s="12" customFormat="1" ht="10.199999999999999">
      <c r="B143" s="170"/>
      <c r="D143" s="171" t="s">
        <v>175</v>
      </c>
      <c r="E143" s="172" t="s">
        <v>1</v>
      </c>
      <c r="F143" s="173" t="s">
        <v>1127</v>
      </c>
      <c r="H143" s="174">
        <v>86</v>
      </c>
      <c r="I143" s="175"/>
      <c r="L143" s="170"/>
      <c r="M143" s="176"/>
      <c r="N143" s="177"/>
      <c r="O143" s="177"/>
      <c r="P143" s="177"/>
      <c r="Q143" s="177"/>
      <c r="R143" s="177"/>
      <c r="S143" s="177"/>
      <c r="T143" s="178"/>
      <c r="AT143" s="172" t="s">
        <v>175</v>
      </c>
      <c r="AU143" s="172" t="s">
        <v>88</v>
      </c>
      <c r="AV143" s="12" t="s">
        <v>88</v>
      </c>
      <c r="AW143" s="12" t="s">
        <v>36</v>
      </c>
      <c r="AX143" s="12" t="s">
        <v>21</v>
      </c>
      <c r="AY143" s="172" t="s">
        <v>166</v>
      </c>
    </row>
    <row r="144" spans="2:65" s="1" customFormat="1" ht="36" customHeight="1">
      <c r="B144" s="156"/>
      <c r="C144" s="157" t="s">
        <v>26</v>
      </c>
      <c r="D144" s="157" t="s">
        <v>168</v>
      </c>
      <c r="E144" s="158" t="s">
        <v>2802</v>
      </c>
      <c r="F144" s="159" t="s">
        <v>2803</v>
      </c>
      <c r="G144" s="160" t="s">
        <v>289</v>
      </c>
      <c r="H144" s="161">
        <v>26</v>
      </c>
      <c r="I144" s="162"/>
      <c r="J144" s="163">
        <f>ROUND(I144*H144,2)</f>
        <v>0</v>
      </c>
      <c r="K144" s="159" t="s">
        <v>575</v>
      </c>
      <c r="L144" s="32"/>
      <c r="M144" s="164" t="s">
        <v>1</v>
      </c>
      <c r="N144" s="165" t="s">
        <v>45</v>
      </c>
      <c r="O144" s="55"/>
      <c r="P144" s="166">
        <f>O144*H144</f>
        <v>0</v>
      </c>
      <c r="Q144" s="166">
        <v>0</v>
      </c>
      <c r="R144" s="166">
        <f>Q144*H144</f>
        <v>0</v>
      </c>
      <c r="S144" s="166">
        <v>0</v>
      </c>
      <c r="T144" s="167">
        <f>S144*H144</f>
        <v>0</v>
      </c>
      <c r="AR144" s="168" t="s">
        <v>556</v>
      </c>
      <c r="AT144" s="168" t="s">
        <v>168</v>
      </c>
      <c r="AU144" s="168" t="s">
        <v>88</v>
      </c>
      <c r="AY144" s="17" t="s">
        <v>166</v>
      </c>
      <c r="BE144" s="169">
        <f>IF(N144="základní",J144,0)</f>
        <v>0</v>
      </c>
      <c r="BF144" s="169">
        <f>IF(N144="snížená",J144,0)</f>
        <v>0</v>
      </c>
      <c r="BG144" s="169">
        <f>IF(N144="zákl. přenesená",J144,0)</f>
        <v>0</v>
      </c>
      <c r="BH144" s="169">
        <f>IF(N144="sníž. přenesená",J144,0)</f>
        <v>0</v>
      </c>
      <c r="BI144" s="169">
        <f>IF(N144="nulová",J144,0)</f>
        <v>0</v>
      </c>
      <c r="BJ144" s="17" t="s">
        <v>21</v>
      </c>
      <c r="BK144" s="169">
        <f>ROUND(I144*H144,2)</f>
        <v>0</v>
      </c>
      <c r="BL144" s="17" t="s">
        <v>556</v>
      </c>
      <c r="BM144" s="168" t="s">
        <v>2804</v>
      </c>
    </row>
    <row r="145" spans="2:65" s="12" customFormat="1" ht="10.199999999999999">
      <c r="B145" s="170"/>
      <c r="D145" s="171" t="s">
        <v>175</v>
      </c>
      <c r="E145" s="172" t="s">
        <v>1</v>
      </c>
      <c r="F145" s="173" t="s">
        <v>296</v>
      </c>
      <c r="H145" s="174">
        <v>26</v>
      </c>
      <c r="I145" s="175"/>
      <c r="L145" s="170"/>
      <c r="M145" s="176"/>
      <c r="N145" s="177"/>
      <c r="O145" s="177"/>
      <c r="P145" s="177"/>
      <c r="Q145" s="177"/>
      <c r="R145" s="177"/>
      <c r="S145" s="177"/>
      <c r="T145" s="178"/>
      <c r="AT145" s="172" t="s">
        <v>175</v>
      </c>
      <c r="AU145" s="172" t="s">
        <v>88</v>
      </c>
      <c r="AV145" s="12" t="s">
        <v>88</v>
      </c>
      <c r="AW145" s="12" t="s">
        <v>36</v>
      </c>
      <c r="AX145" s="12" t="s">
        <v>21</v>
      </c>
      <c r="AY145" s="172" t="s">
        <v>166</v>
      </c>
    </row>
    <row r="146" spans="2:65" s="1" customFormat="1" ht="36" customHeight="1">
      <c r="B146" s="156"/>
      <c r="C146" s="157" t="s">
        <v>220</v>
      </c>
      <c r="D146" s="157" t="s">
        <v>168</v>
      </c>
      <c r="E146" s="158" t="s">
        <v>2805</v>
      </c>
      <c r="F146" s="159" t="s">
        <v>2806</v>
      </c>
      <c r="G146" s="160" t="s">
        <v>197</v>
      </c>
      <c r="H146" s="161">
        <v>43.1</v>
      </c>
      <c r="I146" s="162"/>
      <c r="J146" s="163">
        <f>ROUND(I146*H146,2)</f>
        <v>0</v>
      </c>
      <c r="K146" s="159" t="s">
        <v>575</v>
      </c>
      <c r="L146" s="32"/>
      <c r="M146" s="164" t="s">
        <v>1</v>
      </c>
      <c r="N146" s="165" t="s">
        <v>45</v>
      </c>
      <c r="O146" s="55"/>
      <c r="P146" s="166">
        <f>O146*H146</f>
        <v>0</v>
      </c>
      <c r="Q146" s="166">
        <v>0</v>
      </c>
      <c r="R146" s="166">
        <f>Q146*H146</f>
        <v>0</v>
      </c>
      <c r="S146" s="166">
        <v>0</v>
      </c>
      <c r="T146" s="167">
        <f>S146*H146</f>
        <v>0</v>
      </c>
      <c r="AR146" s="168" t="s">
        <v>556</v>
      </c>
      <c r="AT146" s="168" t="s">
        <v>168</v>
      </c>
      <c r="AU146" s="168" t="s">
        <v>88</v>
      </c>
      <c r="AY146" s="17" t="s">
        <v>166</v>
      </c>
      <c r="BE146" s="169">
        <f>IF(N146="základní",J146,0)</f>
        <v>0</v>
      </c>
      <c r="BF146" s="169">
        <f>IF(N146="snížená",J146,0)</f>
        <v>0</v>
      </c>
      <c r="BG146" s="169">
        <f>IF(N146="zákl. přenesená",J146,0)</f>
        <v>0</v>
      </c>
      <c r="BH146" s="169">
        <f>IF(N146="sníž. přenesená",J146,0)</f>
        <v>0</v>
      </c>
      <c r="BI146" s="169">
        <f>IF(N146="nulová",J146,0)</f>
        <v>0</v>
      </c>
      <c r="BJ146" s="17" t="s">
        <v>21</v>
      </c>
      <c r="BK146" s="169">
        <f>ROUND(I146*H146,2)</f>
        <v>0</v>
      </c>
      <c r="BL146" s="17" t="s">
        <v>556</v>
      </c>
      <c r="BM146" s="168" t="s">
        <v>2807</v>
      </c>
    </row>
    <row r="147" spans="2:65" s="12" customFormat="1" ht="10.199999999999999">
      <c r="B147" s="170"/>
      <c r="D147" s="171" t="s">
        <v>175</v>
      </c>
      <c r="E147" s="172" t="s">
        <v>1</v>
      </c>
      <c r="F147" s="173" t="s">
        <v>2808</v>
      </c>
      <c r="H147" s="174">
        <v>13</v>
      </c>
      <c r="I147" s="175"/>
      <c r="L147" s="170"/>
      <c r="M147" s="176"/>
      <c r="N147" s="177"/>
      <c r="O147" s="177"/>
      <c r="P147" s="177"/>
      <c r="Q147" s="177"/>
      <c r="R147" s="177"/>
      <c r="S147" s="177"/>
      <c r="T147" s="178"/>
      <c r="AT147" s="172" t="s">
        <v>175</v>
      </c>
      <c r="AU147" s="172" t="s">
        <v>88</v>
      </c>
      <c r="AV147" s="12" t="s">
        <v>88</v>
      </c>
      <c r="AW147" s="12" t="s">
        <v>36</v>
      </c>
      <c r="AX147" s="12" t="s">
        <v>80</v>
      </c>
      <c r="AY147" s="172" t="s">
        <v>166</v>
      </c>
    </row>
    <row r="148" spans="2:65" s="12" customFormat="1" ht="10.199999999999999">
      <c r="B148" s="170"/>
      <c r="D148" s="171" t="s">
        <v>175</v>
      </c>
      <c r="E148" s="172" t="s">
        <v>1</v>
      </c>
      <c r="F148" s="173" t="s">
        <v>2809</v>
      </c>
      <c r="H148" s="174">
        <v>30.1</v>
      </c>
      <c r="I148" s="175"/>
      <c r="L148" s="170"/>
      <c r="M148" s="176"/>
      <c r="N148" s="177"/>
      <c r="O148" s="177"/>
      <c r="P148" s="177"/>
      <c r="Q148" s="177"/>
      <c r="R148" s="177"/>
      <c r="S148" s="177"/>
      <c r="T148" s="178"/>
      <c r="AT148" s="172" t="s">
        <v>175</v>
      </c>
      <c r="AU148" s="172" t="s">
        <v>88</v>
      </c>
      <c r="AV148" s="12" t="s">
        <v>88</v>
      </c>
      <c r="AW148" s="12" t="s">
        <v>36</v>
      </c>
      <c r="AX148" s="12" t="s">
        <v>80</v>
      </c>
      <c r="AY148" s="172" t="s">
        <v>166</v>
      </c>
    </row>
    <row r="149" spans="2:65" s="13" customFormat="1" ht="10.199999999999999">
      <c r="B149" s="194"/>
      <c r="D149" s="171" t="s">
        <v>175</v>
      </c>
      <c r="E149" s="195" t="s">
        <v>1</v>
      </c>
      <c r="F149" s="196" t="s">
        <v>367</v>
      </c>
      <c r="H149" s="197">
        <v>43.1</v>
      </c>
      <c r="I149" s="198"/>
      <c r="L149" s="194"/>
      <c r="M149" s="199"/>
      <c r="N149" s="200"/>
      <c r="O149" s="200"/>
      <c r="P149" s="200"/>
      <c r="Q149" s="200"/>
      <c r="R149" s="200"/>
      <c r="S149" s="200"/>
      <c r="T149" s="201"/>
      <c r="AT149" s="195" t="s">
        <v>175</v>
      </c>
      <c r="AU149" s="195" t="s">
        <v>88</v>
      </c>
      <c r="AV149" s="13" t="s">
        <v>173</v>
      </c>
      <c r="AW149" s="13" t="s">
        <v>36</v>
      </c>
      <c r="AX149" s="13" t="s">
        <v>21</v>
      </c>
      <c r="AY149" s="195" t="s">
        <v>166</v>
      </c>
    </row>
    <row r="150" spans="2:65" s="1" customFormat="1" ht="36" customHeight="1">
      <c r="B150" s="156"/>
      <c r="C150" s="157" t="s">
        <v>225</v>
      </c>
      <c r="D150" s="157" t="s">
        <v>168</v>
      </c>
      <c r="E150" s="158" t="s">
        <v>2810</v>
      </c>
      <c r="F150" s="159" t="s">
        <v>2811</v>
      </c>
      <c r="G150" s="160" t="s">
        <v>197</v>
      </c>
      <c r="H150" s="161">
        <v>13</v>
      </c>
      <c r="I150" s="162"/>
      <c r="J150" s="163">
        <f>ROUND(I150*H150,2)</f>
        <v>0</v>
      </c>
      <c r="K150" s="159" t="s">
        <v>575</v>
      </c>
      <c r="L150" s="32"/>
      <c r="M150" s="164" t="s">
        <v>1</v>
      </c>
      <c r="N150" s="165" t="s">
        <v>45</v>
      </c>
      <c r="O150" s="55"/>
      <c r="P150" s="166">
        <f>O150*H150</f>
        <v>0</v>
      </c>
      <c r="Q150" s="166">
        <v>0.2024</v>
      </c>
      <c r="R150" s="166">
        <f>Q150*H150</f>
        <v>2.6311999999999998</v>
      </c>
      <c r="S150" s="166">
        <v>0</v>
      </c>
      <c r="T150" s="167">
        <f>S150*H150</f>
        <v>0</v>
      </c>
      <c r="AR150" s="168" t="s">
        <v>556</v>
      </c>
      <c r="AT150" s="168" t="s">
        <v>168</v>
      </c>
      <c r="AU150" s="168" t="s">
        <v>88</v>
      </c>
      <c r="AY150" s="17" t="s">
        <v>166</v>
      </c>
      <c r="BE150" s="169">
        <f>IF(N150="základní",J150,0)</f>
        <v>0</v>
      </c>
      <c r="BF150" s="169">
        <f>IF(N150="snížená",J150,0)</f>
        <v>0</v>
      </c>
      <c r="BG150" s="169">
        <f>IF(N150="zákl. přenesená",J150,0)</f>
        <v>0</v>
      </c>
      <c r="BH150" s="169">
        <f>IF(N150="sníž. přenesená",J150,0)</f>
        <v>0</v>
      </c>
      <c r="BI150" s="169">
        <f>IF(N150="nulová",J150,0)</f>
        <v>0</v>
      </c>
      <c r="BJ150" s="17" t="s">
        <v>21</v>
      </c>
      <c r="BK150" s="169">
        <f>ROUND(I150*H150,2)</f>
        <v>0</v>
      </c>
      <c r="BL150" s="17" t="s">
        <v>556</v>
      </c>
      <c r="BM150" s="168" t="s">
        <v>2812</v>
      </c>
    </row>
    <row r="151" spans="2:65" s="12" customFormat="1" ht="10.199999999999999">
      <c r="B151" s="170"/>
      <c r="D151" s="171" t="s">
        <v>175</v>
      </c>
      <c r="E151" s="172" t="s">
        <v>1</v>
      </c>
      <c r="F151" s="173" t="s">
        <v>2813</v>
      </c>
      <c r="H151" s="174">
        <v>13</v>
      </c>
      <c r="I151" s="175"/>
      <c r="L151" s="170"/>
      <c r="M151" s="176"/>
      <c r="N151" s="177"/>
      <c r="O151" s="177"/>
      <c r="P151" s="177"/>
      <c r="Q151" s="177"/>
      <c r="R151" s="177"/>
      <c r="S151" s="177"/>
      <c r="T151" s="178"/>
      <c r="AT151" s="172" t="s">
        <v>175</v>
      </c>
      <c r="AU151" s="172" t="s">
        <v>88</v>
      </c>
      <c r="AV151" s="12" t="s">
        <v>88</v>
      </c>
      <c r="AW151" s="12" t="s">
        <v>36</v>
      </c>
      <c r="AX151" s="12" t="s">
        <v>21</v>
      </c>
      <c r="AY151" s="172" t="s">
        <v>166</v>
      </c>
    </row>
    <row r="152" spans="2:65" s="1" customFormat="1" ht="24" customHeight="1">
      <c r="B152" s="156"/>
      <c r="C152" s="157" t="s">
        <v>232</v>
      </c>
      <c r="D152" s="157" t="s">
        <v>168</v>
      </c>
      <c r="E152" s="158" t="s">
        <v>2814</v>
      </c>
      <c r="F152" s="159" t="s">
        <v>2815</v>
      </c>
      <c r="G152" s="160" t="s">
        <v>197</v>
      </c>
      <c r="H152" s="161">
        <v>13</v>
      </c>
      <c r="I152" s="162"/>
      <c r="J152" s="163">
        <f>ROUND(I152*H152,2)</f>
        <v>0</v>
      </c>
      <c r="K152" s="159" t="s">
        <v>575</v>
      </c>
      <c r="L152" s="32"/>
      <c r="M152" s="164" t="s">
        <v>1</v>
      </c>
      <c r="N152" s="165" t="s">
        <v>45</v>
      </c>
      <c r="O152" s="55"/>
      <c r="P152" s="166">
        <f>O152*H152</f>
        <v>0</v>
      </c>
      <c r="Q152" s="166">
        <v>0.2429</v>
      </c>
      <c r="R152" s="166">
        <f>Q152*H152</f>
        <v>3.1577000000000002</v>
      </c>
      <c r="S152" s="166">
        <v>0</v>
      </c>
      <c r="T152" s="167">
        <f>S152*H152</f>
        <v>0</v>
      </c>
      <c r="AR152" s="168" t="s">
        <v>556</v>
      </c>
      <c r="AT152" s="168" t="s">
        <v>168</v>
      </c>
      <c r="AU152" s="168" t="s">
        <v>88</v>
      </c>
      <c r="AY152" s="17" t="s">
        <v>166</v>
      </c>
      <c r="BE152" s="169">
        <f>IF(N152="základní",J152,0)</f>
        <v>0</v>
      </c>
      <c r="BF152" s="169">
        <f>IF(N152="snížená",J152,0)</f>
        <v>0</v>
      </c>
      <c r="BG152" s="169">
        <f>IF(N152="zákl. přenesená",J152,0)</f>
        <v>0</v>
      </c>
      <c r="BH152" s="169">
        <f>IF(N152="sníž. přenesená",J152,0)</f>
        <v>0</v>
      </c>
      <c r="BI152" s="169">
        <f>IF(N152="nulová",J152,0)</f>
        <v>0</v>
      </c>
      <c r="BJ152" s="17" t="s">
        <v>21</v>
      </c>
      <c r="BK152" s="169">
        <f>ROUND(I152*H152,2)</f>
        <v>0</v>
      </c>
      <c r="BL152" s="17" t="s">
        <v>556</v>
      </c>
      <c r="BM152" s="168" t="s">
        <v>2816</v>
      </c>
    </row>
    <row r="153" spans="2:65" s="12" customFormat="1" ht="10.199999999999999">
      <c r="B153" s="170"/>
      <c r="D153" s="171" t="s">
        <v>175</v>
      </c>
      <c r="E153" s="172" t="s">
        <v>1</v>
      </c>
      <c r="F153" s="173" t="s">
        <v>2813</v>
      </c>
      <c r="H153" s="174">
        <v>13</v>
      </c>
      <c r="I153" s="175"/>
      <c r="L153" s="170"/>
      <c r="M153" s="176"/>
      <c r="N153" s="177"/>
      <c r="O153" s="177"/>
      <c r="P153" s="177"/>
      <c r="Q153" s="177"/>
      <c r="R153" s="177"/>
      <c r="S153" s="177"/>
      <c r="T153" s="178"/>
      <c r="AT153" s="172" t="s">
        <v>175</v>
      </c>
      <c r="AU153" s="172" t="s">
        <v>88</v>
      </c>
      <c r="AV153" s="12" t="s">
        <v>88</v>
      </c>
      <c r="AW153" s="12" t="s">
        <v>36</v>
      </c>
      <c r="AX153" s="12" t="s">
        <v>21</v>
      </c>
      <c r="AY153" s="172" t="s">
        <v>166</v>
      </c>
    </row>
    <row r="154" spans="2:65" s="1" customFormat="1" ht="24" customHeight="1">
      <c r="B154" s="156"/>
      <c r="C154" s="157" t="s">
        <v>236</v>
      </c>
      <c r="D154" s="157" t="s">
        <v>168</v>
      </c>
      <c r="E154" s="158" t="s">
        <v>2817</v>
      </c>
      <c r="F154" s="159" t="s">
        <v>2818</v>
      </c>
      <c r="G154" s="160" t="s">
        <v>197</v>
      </c>
      <c r="H154" s="161">
        <v>0.1</v>
      </c>
      <c r="I154" s="162"/>
      <c r="J154" s="163">
        <f>ROUND(I154*H154,2)</f>
        <v>0</v>
      </c>
      <c r="K154" s="159" t="s">
        <v>575</v>
      </c>
      <c r="L154" s="32"/>
      <c r="M154" s="164" t="s">
        <v>1</v>
      </c>
      <c r="N154" s="165" t="s">
        <v>45</v>
      </c>
      <c r="O154" s="55"/>
      <c r="P154" s="166">
        <f>O154*H154</f>
        <v>0</v>
      </c>
      <c r="Q154" s="166">
        <v>0.1837</v>
      </c>
      <c r="R154" s="166">
        <f>Q154*H154</f>
        <v>1.8370000000000001E-2</v>
      </c>
      <c r="S154" s="166">
        <v>0</v>
      </c>
      <c r="T154" s="167">
        <f>S154*H154</f>
        <v>0</v>
      </c>
      <c r="AR154" s="168" t="s">
        <v>556</v>
      </c>
      <c r="AT154" s="168" t="s">
        <v>168</v>
      </c>
      <c r="AU154" s="168" t="s">
        <v>88</v>
      </c>
      <c r="AY154" s="17" t="s">
        <v>166</v>
      </c>
      <c r="BE154" s="169">
        <f>IF(N154="základní",J154,0)</f>
        <v>0</v>
      </c>
      <c r="BF154" s="169">
        <f>IF(N154="snížená",J154,0)</f>
        <v>0</v>
      </c>
      <c r="BG154" s="169">
        <f>IF(N154="zákl. přenesená",J154,0)</f>
        <v>0</v>
      </c>
      <c r="BH154" s="169">
        <f>IF(N154="sníž. přenesená",J154,0)</f>
        <v>0</v>
      </c>
      <c r="BI154" s="169">
        <f>IF(N154="nulová",J154,0)</f>
        <v>0</v>
      </c>
      <c r="BJ154" s="17" t="s">
        <v>21</v>
      </c>
      <c r="BK154" s="169">
        <f>ROUND(I154*H154,2)</f>
        <v>0</v>
      </c>
      <c r="BL154" s="17" t="s">
        <v>556</v>
      </c>
      <c r="BM154" s="168" t="s">
        <v>2819</v>
      </c>
    </row>
    <row r="155" spans="2:65" s="12" customFormat="1" ht="10.199999999999999">
      <c r="B155" s="170"/>
      <c r="D155" s="171" t="s">
        <v>175</v>
      </c>
      <c r="E155" s="172" t="s">
        <v>1</v>
      </c>
      <c r="F155" s="173" t="s">
        <v>2820</v>
      </c>
      <c r="H155" s="174">
        <v>0.1</v>
      </c>
      <c r="I155" s="175"/>
      <c r="L155" s="170"/>
      <c r="M155" s="176"/>
      <c r="N155" s="177"/>
      <c r="O155" s="177"/>
      <c r="P155" s="177"/>
      <c r="Q155" s="177"/>
      <c r="R155" s="177"/>
      <c r="S155" s="177"/>
      <c r="T155" s="178"/>
      <c r="AT155" s="172" t="s">
        <v>175</v>
      </c>
      <c r="AU155" s="172" t="s">
        <v>88</v>
      </c>
      <c r="AV155" s="12" t="s">
        <v>88</v>
      </c>
      <c r="AW155" s="12" t="s">
        <v>36</v>
      </c>
      <c r="AX155" s="12" t="s">
        <v>21</v>
      </c>
      <c r="AY155" s="172" t="s">
        <v>166</v>
      </c>
    </row>
    <row r="156" spans="2:65" s="1" customFormat="1" ht="60" customHeight="1">
      <c r="B156" s="156"/>
      <c r="C156" s="157" t="s">
        <v>8</v>
      </c>
      <c r="D156" s="157" t="s">
        <v>168</v>
      </c>
      <c r="E156" s="158" t="s">
        <v>2821</v>
      </c>
      <c r="F156" s="159" t="s">
        <v>2822</v>
      </c>
      <c r="G156" s="160" t="s">
        <v>223</v>
      </c>
      <c r="H156" s="161">
        <v>1</v>
      </c>
      <c r="I156" s="162"/>
      <c r="J156" s="163">
        <f>ROUND(I156*H156,2)</f>
        <v>0</v>
      </c>
      <c r="K156" s="159" t="s">
        <v>575</v>
      </c>
      <c r="L156" s="32"/>
      <c r="M156" s="164" t="s">
        <v>1</v>
      </c>
      <c r="N156" s="165" t="s">
        <v>45</v>
      </c>
      <c r="O156" s="55"/>
      <c r="P156" s="166">
        <f>O156*H156</f>
        <v>0</v>
      </c>
      <c r="Q156" s="166">
        <v>1.8429999999999998E-2</v>
      </c>
      <c r="R156" s="166">
        <f>Q156*H156</f>
        <v>1.8429999999999998E-2</v>
      </c>
      <c r="S156" s="166">
        <v>0</v>
      </c>
      <c r="T156" s="167">
        <f>S156*H156</f>
        <v>0</v>
      </c>
      <c r="AR156" s="168" t="s">
        <v>556</v>
      </c>
      <c r="AT156" s="168" t="s">
        <v>168</v>
      </c>
      <c r="AU156" s="168" t="s">
        <v>88</v>
      </c>
      <c r="AY156" s="17" t="s">
        <v>166</v>
      </c>
      <c r="BE156" s="169">
        <f>IF(N156="základní",J156,0)</f>
        <v>0</v>
      </c>
      <c r="BF156" s="169">
        <f>IF(N156="snížená",J156,0)</f>
        <v>0</v>
      </c>
      <c r="BG156" s="169">
        <f>IF(N156="zákl. přenesená",J156,0)</f>
        <v>0</v>
      </c>
      <c r="BH156" s="169">
        <f>IF(N156="sníž. přenesená",J156,0)</f>
        <v>0</v>
      </c>
      <c r="BI156" s="169">
        <f>IF(N156="nulová",J156,0)</f>
        <v>0</v>
      </c>
      <c r="BJ156" s="17" t="s">
        <v>21</v>
      </c>
      <c r="BK156" s="169">
        <f>ROUND(I156*H156,2)</f>
        <v>0</v>
      </c>
      <c r="BL156" s="17" t="s">
        <v>556</v>
      </c>
      <c r="BM156" s="168" t="s">
        <v>2823</v>
      </c>
    </row>
    <row r="157" spans="2:65" s="12" customFormat="1" ht="10.199999999999999">
      <c r="B157" s="170"/>
      <c r="D157" s="171" t="s">
        <v>175</v>
      </c>
      <c r="E157" s="172" t="s">
        <v>1</v>
      </c>
      <c r="F157" s="173" t="s">
        <v>2824</v>
      </c>
      <c r="H157" s="174">
        <v>1</v>
      </c>
      <c r="I157" s="175"/>
      <c r="L157" s="170"/>
      <c r="M157" s="176"/>
      <c r="N157" s="177"/>
      <c r="O157" s="177"/>
      <c r="P157" s="177"/>
      <c r="Q157" s="177"/>
      <c r="R157" s="177"/>
      <c r="S157" s="177"/>
      <c r="T157" s="178"/>
      <c r="AT157" s="172" t="s">
        <v>175</v>
      </c>
      <c r="AU157" s="172" t="s">
        <v>88</v>
      </c>
      <c r="AV157" s="12" t="s">
        <v>88</v>
      </c>
      <c r="AW157" s="12" t="s">
        <v>36</v>
      </c>
      <c r="AX157" s="12" t="s">
        <v>21</v>
      </c>
      <c r="AY157" s="172" t="s">
        <v>166</v>
      </c>
    </row>
    <row r="158" spans="2:65" s="1" customFormat="1" ht="60" customHeight="1">
      <c r="B158" s="156"/>
      <c r="C158" s="157" t="s">
        <v>246</v>
      </c>
      <c r="D158" s="157" t="s">
        <v>168</v>
      </c>
      <c r="E158" s="158" t="s">
        <v>2825</v>
      </c>
      <c r="F158" s="159" t="s">
        <v>2826</v>
      </c>
      <c r="G158" s="160" t="s">
        <v>223</v>
      </c>
      <c r="H158" s="161">
        <v>1</v>
      </c>
      <c r="I158" s="162"/>
      <c r="J158" s="163">
        <f>ROUND(I158*H158,2)</f>
        <v>0</v>
      </c>
      <c r="K158" s="159" t="s">
        <v>575</v>
      </c>
      <c r="L158" s="32"/>
      <c r="M158" s="164" t="s">
        <v>1</v>
      </c>
      <c r="N158" s="165" t="s">
        <v>45</v>
      </c>
      <c r="O158" s="55"/>
      <c r="P158" s="166">
        <f>O158*H158</f>
        <v>0</v>
      </c>
      <c r="Q158" s="166">
        <v>2.8670000000000001E-2</v>
      </c>
      <c r="R158" s="166">
        <f>Q158*H158</f>
        <v>2.8670000000000001E-2</v>
      </c>
      <c r="S158" s="166">
        <v>0</v>
      </c>
      <c r="T158" s="167">
        <f>S158*H158</f>
        <v>0</v>
      </c>
      <c r="AR158" s="168" t="s">
        <v>556</v>
      </c>
      <c r="AT158" s="168" t="s">
        <v>168</v>
      </c>
      <c r="AU158" s="168" t="s">
        <v>88</v>
      </c>
      <c r="AY158" s="17" t="s">
        <v>166</v>
      </c>
      <c r="BE158" s="169">
        <f>IF(N158="základní",J158,0)</f>
        <v>0</v>
      </c>
      <c r="BF158" s="169">
        <f>IF(N158="snížená",J158,0)</f>
        <v>0</v>
      </c>
      <c r="BG158" s="169">
        <f>IF(N158="zákl. přenesená",J158,0)</f>
        <v>0</v>
      </c>
      <c r="BH158" s="169">
        <f>IF(N158="sníž. přenesená",J158,0)</f>
        <v>0</v>
      </c>
      <c r="BI158" s="169">
        <f>IF(N158="nulová",J158,0)</f>
        <v>0</v>
      </c>
      <c r="BJ158" s="17" t="s">
        <v>21</v>
      </c>
      <c r="BK158" s="169">
        <f>ROUND(I158*H158,2)</f>
        <v>0</v>
      </c>
      <c r="BL158" s="17" t="s">
        <v>556</v>
      </c>
      <c r="BM158" s="168" t="s">
        <v>2827</v>
      </c>
    </row>
    <row r="159" spans="2:65" s="12" customFormat="1" ht="10.199999999999999">
      <c r="B159" s="170"/>
      <c r="D159" s="171" t="s">
        <v>175</v>
      </c>
      <c r="E159" s="172" t="s">
        <v>1</v>
      </c>
      <c r="F159" s="173" t="s">
        <v>2828</v>
      </c>
      <c r="H159" s="174">
        <v>1</v>
      </c>
      <c r="I159" s="175"/>
      <c r="L159" s="170"/>
      <c r="M159" s="176"/>
      <c r="N159" s="177"/>
      <c r="O159" s="177"/>
      <c r="P159" s="177"/>
      <c r="Q159" s="177"/>
      <c r="R159" s="177"/>
      <c r="S159" s="177"/>
      <c r="T159" s="178"/>
      <c r="AT159" s="172" t="s">
        <v>175</v>
      </c>
      <c r="AU159" s="172" t="s">
        <v>88</v>
      </c>
      <c r="AV159" s="12" t="s">
        <v>88</v>
      </c>
      <c r="AW159" s="12" t="s">
        <v>36</v>
      </c>
      <c r="AX159" s="12" t="s">
        <v>21</v>
      </c>
      <c r="AY159" s="172" t="s">
        <v>166</v>
      </c>
    </row>
    <row r="160" spans="2:65" s="1" customFormat="1" ht="36" customHeight="1">
      <c r="B160" s="156"/>
      <c r="C160" s="157" t="s">
        <v>254</v>
      </c>
      <c r="D160" s="157" t="s">
        <v>168</v>
      </c>
      <c r="E160" s="158" t="s">
        <v>2829</v>
      </c>
      <c r="F160" s="159" t="s">
        <v>2830</v>
      </c>
      <c r="G160" s="160" t="s">
        <v>223</v>
      </c>
      <c r="H160" s="161">
        <v>22</v>
      </c>
      <c r="I160" s="162"/>
      <c r="J160" s="163">
        <f>ROUND(I160*H160,2)</f>
        <v>0</v>
      </c>
      <c r="K160" s="159" t="s">
        <v>575</v>
      </c>
      <c r="L160" s="32"/>
      <c r="M160" s="164" t="s">
        <v>1</v>
      </c>
      <c r="N160" s="165" t="s">
        <v>45</v>
      </c>
      <c r="O160" s="55"/>
      <c r="P160" s="166">
        <f>O160*H160</f>
        <v>0</v>
      </c>
      <c r="Q160" s="166">
        <v>0</v>
      </c>
      <c r="R160" s="166">
        <f>Q160*H160</f>
        <v>0</v>
      </c>
      <c r="S160" s="166">
        <v>0</v>
      </c>
      <c r="T160" s="167">
        <f>S160*H160</f>
        <v>0</v>
      </c>
      <c r="AR160" s="168" t="s">
        <v>556</v>
      </c>
      <c r="AT160" s="168" t="s">
        <v>168</v>
      </c>
      <c r="AU160" s="168" t="s">
        <v>88</v>
      </c>
      <c r="AY160" s="17" t="s">
        <v>166</v>
      </c>
      <c r="BE160" s="169">
        <f>IF(N160="základní",J160,0)</f>
        <v>0</v>
      </c>
      <c r="BF160" s="169">
        <f>IF(N160="snížená",J160,0)</f>
        <v>0</v>
      </c>
      <c r="BG160" s="169">
        <f>IF(N160="zákl. přenesená",J160,0)</f>
        <v>0</v>
      </c>
      <c r="BH160" s="169">
        <f>IF(N160="sníž. přenesená",J160,0)</f>
        <v>0</v>
      </c>
      <c r="BI160" s="169">
        <f>IF(N160="nulová",J160,0)</f>
        <v>0</v>
      </c>
      <c r="BJ160" s="17" t="s">
        <v>21</v>
      </c>
      <c r="BK160" s="169">
        <f>ROUND(I160*H160,2)</f>
        <v>0</v>
      </c>
      <c r="BL160" s="17" t="s">
        <v>556</v>
      </c>
      <c r="BM160" s="168" t="s">
        <v>2831</v>
      </c>
    </row>
    <row r="161" spans="2:65" s="12" customFormat="1" ht="10.199999999999999">
      <c r="B161" s="170"/>
      <c r="D161" s="171" t="s">
        <v>175</v>
      </c>
      <c r="E161" s="172" t="s">
        <v>1</v>
      </c>
      <c r="F161" s="173" t="s">
        <v>2832</v>
      </c>
      <c r="H161" s="174">
        <v>22</v>
      </c>
      <c r="I161" s="175"/>
      <c r="L161" s="170"/>
      <c r="M161" s="176"/>
      <c r="N161" s="177"/>
      <c r="O161" s="177"/>
      <c r="P161" s="177"/>
      <c r="Q161" s="177"/>
      <c r="R161" s="177"/>
      <c r="S161" s="177"/>
      <c r="T161" s="178"/>
      <c r="AT161" s="172" t="s">
        <v>175</v>
      </c>
      <c r="AU161" s="172" t="s">
        <v>88</v>
      </c>
      <c r="AV161" s="12" t="s">
        <v>88</v>
      </c>
      <c r="AW161" s="12" t="s">
        <v>36</v>
      </c>
      <c r="AX161" s="12" t="s">
        <v>21</v>
      </c>
      <c r="AY161" s="172" t="s">
        <v>166</v>
      </c>
    </row>
    <row r="162" spans="2:65" s="1" customFormat="1" ht="36" customHeight="1">
      <c r="B162" s="156"/>
      <c r="C162" s="157" t="s">
        <v>259</v>
      </c>
      <c r="D162" s="157" t="s">
        <v>168</v>
      </c>
      <c r="E162" s="158" t="s">
        <v>2833</v>
      </c>
      <c r="F162" s="159" t="s">
        <v>2834</v>
      </c>
      <c r="G162" s="160" t="s">
        <v>223</v>
      </c>
      <c r="H162" s="161">
        <v>13</v>
      </c>
      <c r="I162" s="162"/>
      <c r="J162" s="163">
        <f>ROUND(I162*H162,2)</f>
        <v>0</v>
      </c>
      <c r="K162" s="159" t="s">
        <v>575</v>
      </c>
      <c r="L162" s="32"/>
      <c r="M162" s="164" t="s">
        <v>1</v>
      </c>
      <c r="N162" s="165" t="s">
        <v>45</v>
      </c>
      <c r="O162" s="55"/>
      <c r="P162" s="166">
        <f>O162*H162</f>
        <v>0</v>
      </c>
      <c r="Q162" s="166">
        <v>0</v>
      </c>
      <c r="R162" s="166">
        <f>Q162*H162</f>
        <v>0</v>
      </c>
      <c r="S162" s="166">
        <v>0</v>
      </c>
      <c r="T162" s="167">
        <f>S162*H162</f>
        <v>0</v>
      </c>
      <c r="AR162" s="168" t="s">
        <v>556</v>
      </c>
      <c r="AT162" s="168" t="s">
        <v>168</v>
      </c>
      <c r="AU162" s="168" t="s">
        <v>88</v>
      </c>
      <c r="AY162" s="17" t="s">
        <v>166</v>
      </c>
      <c r="BE162" s="169">
        <f>IF(N162="základní",J162,0)</f>
        <v>0</v>
      </c>
      <c r="BF162" s="169">
        <f>IF(N162="snížená",J162,0)</f>
        <v>0</v>
      </c>
      <c r="BG162" s="169">
        <f>IF(N162="zákl. přenesená",J162,0)</f>
        <v>0</v>
      </c>
      <c r="BH162" s="169">
        <f>IF(N162="sníž. přenesená",J162,0)</f>
        <v>0</v>
      </c>
      <c r="BI162" s="169">
        <f>IF(N162="nulová",J162,0)</f>
        <v>0</v>
      </c>
      <c r="BJ162" s="17" t="s">
        <v>21</v>
      </c>
      <c r="BK162" s="169">
        <f>ROUND(I162*H162,2)</f>
        <v>0</v>
      </c>
      <c r="BL162" s="17" t="s">
        <v>556</v>
      </c>
      <c r="BM162" s="168" t="s">
        <v>2835</v>
      </c>
    </row>
    <row r="163" spans="2:65" s="12" customFormat="1" ht="10.199999999999999">
      <c r="B163" s="170"/>
      <c r="D163" s="171" t="s">
        <v>175</v>
      </c>
      <c r="E163" s="172" t="s">
        <v>1</v>
      </c>
      <c r="F163" s="173" t="s">
        <v>2836</v>
      </c>
      <c r="H163" s="174">
        <v>13</v>
      </c>
      <c r="I163" s="175"/>
      <c r="L163" s="170"/>
      <c r="M163" s="176"/>
      <c r="N163" s="177"/>
      <c r="O163" s="177"/>
      <c r="P163" s="177"/>
      <c r="Q163" s="177"/>
      <c r="R163" s="177"/>
      <c r="S163" s="177"/>
      <c r="T163" s="178"/>
      <c r="AT163" s="172" t="s">
        <v>175</v>
      </c>
      <c r="AU163" s="172" t="s">
        <v>88</v>
      </c>
      <c r="AV163" s="12" t="s">
        <v>88</v>
      </c>
      <c r="AW163" s="12" t="s">
        <v>36</v>
      </c>
      <c r="AX163" s="12" t="s">
        <v>21</v>
      </c>
      <c r="AY163" s="172" t="s">
        <v>166</v>
      </c>
    </row>
    <row r="164" spans="2:65" s="1" customFormat="1" ht="48" customHeight="1">
      <c r="B164" s="156"/>
      <c r="C164" s="157" t="s">
        <v>263</v>
      </c>
      <c r="D164" s="157" t="s">
        <v>168</v>
      </c>
      <c r="E164" s="158" t="s">
        <v>2837</v>
      </c>
      <c r="F164" s="159" t="s">
        <v>2838</v>
      </c>
      <c r="G164" s="160" t="s">
        <v>223</v>
      </c>
      <c r="H164" s="161">
        <v>302</v>
      </c>
      <c r="I164" s="162"/>
      <c r="J164" s="163">
        <f>ROUND(I164*H164,2)</f>
        <v>0</v>
      </c>
      <c r="K164" s="159" t="s">
        <v>575</v>
      </c>
      <c r="L164" s="32"/>
      <c r="M164" s="164" t="s">
        <v>1</v>
      </c>
      <c r="N164" s="165" t="s">
        <v>45</v>
      </c>
      <c r="O164" s="55"/>
      <c r="P164" s="166">
        <f>O164*H164</f>
        <v>0</v>
      </c>
      <c r="Q164" s="166">
        <v>0</v>
      </c>
      <c r="R164" s="166">
        <f>Q164*H164</f>
        <v>0</v>
      </c>
      <c r="S164" s="166">
        <v>0</v>
      </c>
      <c r="T164" s="167">
        <f>S164*H164</f>
        <v>0</v>
      </c>
      <c r="AR164" s="168" t="s">
        <v>556</v>
      </c>
      <c r="AT164" s="168" t="s">
        <v>168</v>
      </c>
      <c r="AU164" s="168" t="s">
        <v>88</v>
      </c>
      <c r="AY164" s="17" t="s">
        <v>166</v>
      </c>
      <c r="BE164" s="169">
        <f>IF(N164="základní",J164,0)</f>
        <v>0</v>
      </c>
      <c r="BF164" s="169">
        <f>IF(N164="snížená",J164,0)</f>
        <v>0</v>
      </c>
      <c r="BG164" s="169">
        <f>IF(N164="zákl. přenesená",J164,0)</f>
        <v>0</v>
      </c>
      <c r="BH164" s="169">
        <f>IF(N164="sníž. přenesená",J164,0)</f>
        <v>0</v>
      </c>
      <c r="BI164" s="169">
        <f>IF(N164="nulová",J164,0)</f>
        <v>0</v>
      </c>
      <c r="BJ164" s="17" t="s">
        <v>21</v>
      </c>
      <c r="BK164" s="169">
        <f>ROUND(I164*H164,2)</f>
        <v>0</v>
      </c>
      <c r="BL164" s="17" t="s">
        <v>556</v>
      </c>
      <c r="BM164" s="168" t="s">
        <v>2839</v>
      </c>
    </row>
    <row r="165" spans="2:65" s="12" customFormat="1" ht="10.199999999999999">
      <c r="B165" s="170"/>
      <c r="D165" s="171" t="s">
        <v>175</v>
      </c>
      <c r="E165" s="172" t="s">
        <v>1</v>
      </c>
      <c r="F165" s="173" t="s">
        <v>2840</v>
      </c>
      <c r="H165" s="174">
        <v>302</v>
      </c>
      <c r="I165" s="175"/>
      <c r="L165" s="170"/>
      <c r="M165" s="176"/>
      <c r="N165" s="177"/>
      <c r="O165" s="177"/>
      <c r="P165" s="177"/>
      <c r="Q165" s="177"/>
      <c r="R165" s="177"/>
      <c r="S165" s="177"/>
      <c r="T165" s="178"/>
      <c r="AT165" s="172" t="s">
        <v>175</v>
      </c>
      <c r="AU165" s="172" t="s">
        <v>88</v>
      </c>
      <c r="AV165" s="12" t="s">
        <v>88</v>
      </c>
      <c r="AW165" s="12" t="s">
        <v>36</v>
      </c>
      <c r="AX165" s="12" t="s">
        <v>21</v>
      </c>
      <c r="AY165" s="172" t="s">
        <v>166</v>
      </c>
    </row>
    <row r="166" spans="2:65" s="1" customFormat="1" ht="36" customHeight="1">
      <c r="B166" s="156"/>
      <c r="C166" s="157" t="s">
        <v>267</v>
      </c>
      <c r="D166" s="157" t="s">
        <v>168</v>
      </c>
      <c r="E166" s="158" t="s">
        <v>2841</v>
      </c>
      <c r="F166" s="159" t="s">
        <v>2842</v>
      </c>
      <c r="G166" s="160" t="s">
        <v>223</v>
      </c>
      <c r="H166" s="161">
        <v>238</v>
      </c>
      <c r="I166" s="162"/>
      <c r="J166" s="163">
        <f>ROUND(I166*H166,2)</f>
        <v>0</v>
      </c>
      <c r="K166" s="159" t="s">
        <v>575</v>
      </c>
      <c r="L166" s="32"/>
      <c r="M166" s="164" t="s">
        <v>1</v>
      </c>
      <c r="N166" s="165" t="s">
        <v>45</v>
      </c>
      <c r="O166" s="55"/>
      <c r="P166" s="166">
        <f>O166*H166</f>
        <v>0</v>
      </c>
      <c r="Q166" s="166">
        <v>0</v>
      </c>
      <c r="R166" s="166">
        <f>Q166*H166</f>
        <v>0</v>
      </c>
      <c r="S166" s="166">
        <v>0</v>
      </c>
      <c r="T166" s="167">
        <f>S166*H166</f>
        <v>0</v>
      </c>
      <c r="AR166" s="168" t="s">
        <v>556</v>
      </c>
      <c r="AT166" s="168" t="s">
        <v>168</v>
      </c>
      <c r="AU166" s="168" t="s">
        <v>88</v>
      </c>
      <c r="AY166" s="17" t="s">
        <v>166</v>
      </c>
      <c r="BE166" s="169">
        <f>IF(N166="základní",J166,0)</f>
        <v>0</v>
      </c>
      <c r="BF166" s="169">
        <f>IF(N166="snížená",J166,0)</f>
        <v>0</v>
      </c>
      <c r="BG166" s="169">
        <f>IF(N166="zákl. přenesená",J166,0)</f>
        <v>0</v>
      </c>
      <c r="BH166" s="169">
        <f>IF(N166="sníž. přenesená",J166,0)</f>
        <v>0</v>
      </c>
      <c r="BI166" s="169">
        <f>IF(N166="nulová",J166,0)</f>
        <v>0</v>
      </c>
      <c r="BJ166" s="17" t="s">
        <v>21</v>
      </c>
      <c r="BK166" s="169">
        <f>ROUND(I166*H166,2)</f>
        <v>0</v>
      </c>
      <c r="BL166" s="17" t="s">
        <v>556</v>
      </c>
      <c r="BM166" s="168" t="s">
        <v>2843</v>
      </c>
    </row>
    <row r="167" spans="2:65" s="12" customFormat="1" ht="10.199999999999999">
      <c r="B167" s="170"/>
      <c r="D167" s="171" t="s">
        <v>175</v>
      </c>
      <c r="E167" s="172" t="s">
        <v>1</v>
      </c>
      <c r="F167" s="173" t="s">
        <v>2844</v>
      </c>
      <c r="H167" s="174">
        <v>238</v>
      </c>
      <c r="I167" s="175"/>
      <c r="L167" s="170"/>
      <c r="M167" s="176"/>
      <c r="N167" s="177"/>
      <c r="O167" s="177"/>
      <c r="P167" s="177"/>
      <c r="Q167" s="177"/>
      <c r="R167" s="177"/>
      <c r="S167" s="177"/>
      <c r="T167" s="178"/>
      <c r="AT167" s="172" t="s">
        <v>175</v>
      </c>
      <c r="AU167" s="172" t="s">
        <v>88</v>
      </c>
      <c r="AV167" s="12" t="s">
        <v>88</v>
      </c>
      <c r="AW167" s="12" t="s">
        <v>36</v>
      </c>
      <c r="AX167" s="12" t="s">
        <v>21</v>
      </c>
      <c r="AY167" s="172" t="s">
        <v>166</v>
      </c>
    </row>
    <row r="168" spans="2:65" s="1" customFormat="1" ht="16.5" customHeight="1">
      <c r="B168" s="156"/>
      <c r="C168" s="179" t="s">
        <v>7</v>
      </c>
      <c r="D168" s="179" t="s">
        <v>226</v>
      </c>
      <c r="E168" s="180" t="s">
        <v>2845</v>
      </c>
      <c r="F168" s="181" t="s">
        <v>2846</v>
      </c>
      <c r="G168" s="182" t="s">
        <v>2847</v>
      </c>
      <c r="H168" s="183">
        <v>0.23799999999999999</v>
      </c>
      <c r="I168" s="184"/>
      <c r="J168" s="185">
        <f>ROUND(I168*H168,2)</f>
        <v>0</v>
      </c>
      <c r="K168" s="181" t="s">
        <v>575</v>
      </c>
      <c r="L168" s="186"/>
      <c r="M168" s="187" t="s">
        <v>1</v>
      </c>
      <c r="N168" s="188" t="s">
        <v>45</v>
      </c>
      <c r="O168" s="55"/>
      <c r="P168" s="166">
        <f>O168*H168</f>
        <v>0</v>
      </c>
      <c r="Q168" s="166">
        <v>1.6000000000000001E-3</v>
      </c>
      <c r="R168" s="166">
        <f>Q168*H168</f>
        <v>3.8079999999999999E-4</v>
      </c>
      <c r="S168" s="166">
        <v>0</v>
      </c>
      <c r="T168" s="167">
        <f>S168*H168</f>
        <v>0</v>
      </c>
      <c r="AR168" s="168" t="s">
        <v>589</v>
      </c>
      <c r="AT168" s="168" t="s">
        <v>226</v>
      </c>
      <c r="AU168" s="168" t="s">
        <v>88</v>
      </c>
      <c r="AY168" s="17" t="s">
        <v>166</v>
      </c>
      <c r="BE168" s="169">
        <f>IF(N168="základní",J168,0)</f>
        <v>0</v>
      </c>
      <c r="BF168" s="169">
        <f>IF(N168="snížená",J168,0)</f>
        <v>0</v>
      </c>
      <c r="BG168" s="169">
        <f>IF(N168="zákl. přenesená",J168,0)</f>
        <v>0</v>
      </c>
      <c r="BH168" s="169">
        <f>IF(N168="sníž. přenesená",J168,0)</f>
        <v>0</v>
      </c>
      <c r="BI168" s="169">
        <f>IF(N168="nulová",J168,0)</f>
        <v>0</v>
      </c>
      <c r="BJ168" s="17" t="s">
        <v>21</v>
      </c>
      <c r="BK168" s="169">
        <f>ROUND(I168*H168,2)</f>
        <v>0</v>
      </c>
      <c r="BL168" s="17" t="s">
        <v>589</v>
      </c>
      <c r="BM168" s="168" t="s">
        <v>2848</v>
      </c>
    </row>
    <row r="169" spans="2:65" s="12" customFormat="1" ht="10.199999999999999">
      <c r="B169" s="170"/>
      <c r="D169" s="171" t="s">
        <v>175</v>
      </c>
      <c r="E169" s="172" t="s">
        <v>1</v>
      </c>
      <c r="F169" s="173" t="s">
        <v>2849</v>
      </c>
      <c r="H169" s="174">
        <v>0.23799999999999999</v>
      </c>
      <c r="I169" s="175"/>
      <c r="L169" s="170"/>
      <c r="M169" s="176"/>
      <c r="N169" s="177"/>
      <c r="O169" s="177"/>
      <c r="P169" s="177"/>
      <c r="Q169" s="177"/>
      <c r="R169" s="177"/>
      <c r="S169" s="177"/>
      <c r="T169" s="178"/>
      <c r="AT169" s="172" t="s">
        <v>175</v>
      </c>
      <c r="AU169" s="172" t="s">
        <v>88</v>
      </c>
      <c r="AV169" s="12" t="s">
        <v>88</v>
      </c>
      <c r="AW169" s="12" t="s">
        <v>36</v>
      </c>
      <c r="AX169" s="12" t="s">
        <v>21</v>
      </c>
      <c r="AY169" s="172" t="s">
        <v>166</v>
      </c>
    </row>
    <row r="170" spans="2:65" s="1" customFormat="1" ht="36" customHeight="1">
      <c r="B170" s="156"/>
      <c r="C170" s="157" t="s">
        <v>276</v>
      </c>
      <c r="D170" s="157" t="s">
        <v>168</v>
      </c>
      <c r="E170" s="158" t="s">
        <v>2850</v>
      </c>
      <c r="F170" s="159" t="s">
        <v>2851</v>
      </c>
      <c r="G170" s="160" t="s">
        <v>289</v>
      </c>
      <c r="H170" s="161">
        <v>65</v>
      </c>
      <c r="I170" s="162"/>
      <c r="J170" s="163">
        <f>ROUND(I170*H170,2)</f>
        <v>0</v>
      </c>
      <c r="K170" s="159" t="s">
        <v>575</v>
      </c>
      <c r="L170" s="32"/>
      <c r="M170" s="164" t="s">
        <v>1</v>
      </c>
      <c r="N170" s="165" t="s">
        <v>45</v>
      </c>
      <c r="O170" s="55"/>
      <c r="P170" s="166">
        <f>O170*H170</f>
        <v>0</v>
      </c>
      <c r="Q170" s="166">
        <v>0</v>
      </c>
      <c r="R170" s="166">
        <f>Q170*H170</f>
        <v>0</v>
      </c>
      <c r="S170" s="166">
        <v>0</v>
      </c>
      <c r="T170" s="167">
        <f>S170*H170</f>
        <v>0</v>
      </c>
      <c r="AR170" s="168" t="s">
        <v>556</v>
      </c>
      <c r="AT170" s="168" t="s">
        <v>168</v>
      </c>
      <c r="AU170" s="168" t="s">
        <v>88</v>
      </c>
      <c r="AY170" s="17" t="s">
        <v>166</v>
      </c>
      <c r="BE170" s="169">
        <f>IF(N170="základní",J170,0)</f>
        <v>0</v>
      </c>
      <c r="BF170" s="169">
        <f>IF(N170="snížená",J170,0)</f>
        <v>0</v>
      </c>
      <c r="BG170" s="169">
        <f>IF(N170="zákl. přenesená",J170,0)</f>
        <v>0</v>
      </c>
      <c r="BH170" s="169">
        <f>IF(N170="sníž. přenesená",J170,0)</f>
        <v>0</v>
      </c>
      <c r="BI170" s="169">
        <f>IF(N170="nulová",J170,0)</f>
        <v>0</v>
      </c>
      <c r="BJ170" s="17" t="s">
        <v>21</v>
      </c>
      <c r="BK170" s="169">
        <f>ROUND(I170*H170,2)</f>
        <v>0</v>
      </c>
      <c r="BL170" s="17" t="s">
        <v>556</v>
      </c>
      <c r="BM170" s="168" t="s">
        <v>2852</v>
      </c>
    </row>
    <row r="171" spans="2:65" s="12" customFormat="1" ht="10.199999999999999">
      <c r="B171" s="170"/>
      <c r="D171" s="171" t="s">
        <v>175</v>
      </c>
      <c r="E171" s="172" t="s">
        <v>1</v>
      </c>
      <c r="F171" s="173" t="s">
        <v>1025</v>
      </c>
      <c r="H171" s="174">
        <v>65</v>
      </c>
      <c r="I171" s="175"/>
      <c r="L171" s="170"/>
      <c r="M171" s="176"/>
      <c r="N171" s="177"/>
      <c r="O171" s="177"/>
      <c r="P171" s="177"/>
      <c r="Q171" s="177"/>
      <c r="R171" s="177"/>
      <c r="S171" s="177"/>
      <c r="T171" s="178"/>
      <c r="AT171" s="172" t="s">
        <v>175</v>
      </c>
      <c r="AU171" s="172" t="s">
        <v>88</v>
      </c>
      <c r="AV171" s="12" t="s">
        <v>88</v>
      </c>
      <c r="AW171" s="12" t="s">
        <v>36</v>
      </c>
      <c r="AX171" s="12" t="s">
        <v>21</v>
      </c>
      <c r="AY171" s="172" t="s">
        <v>166</v>
      </c>
    </row>
    <row r="172" spans="2:65" s="1" customFormat="1" ht="36" customHeight="1">
      <c r="B172" s="156"/>
      <c r="C172" s="157" t="s">
        <v>281</v>
      </c>
      <c r="D172" s="157" t="s">
        <v>168</v>
      </c>
      <c r="E172" s="158" t="s">
        <v>2853</v>
      </c>
      <c r="F172" s="159" t="s">
        <v>2854</v>
      </c>
      <c r="G172" s="160" t="s">
        <v>289</v>
      </c>
      <c r="H172" s="161">
        <v>259</v>
      </c>
      <c r="I172" s="162"/>
      <c r="J172" s="163">
        <f>ROUND(I172*H172,2)</f>
        <v>0</v>
      </c>
      <c r="K172" s="159" t="s">
        <v>575</v>
      </c>
      <c r="L172" s="32"/>
      <c r="M172" s="164" t="s">
        <v>1</v>
      </c>
      <c r="N172" s="165" t="s">
        <v>45</v>
      </c>
      <c r="O172" s="55"/>
      <c r="P172" s="166">
        <f>O172*H172</f>
        <v>0</v>
      </c>
      <c r="Q172" s="166">
        <v>0</v>
      </c>
      <c r="R172" s="166">
        <f>Q172*H172</f>
        <v>0</v>
      </c>
      <c r="S172" s="166">
        <v>0</v>
      </c>
      <c r="T172" s="167">
        <f>S172*H172</f>
        <v>0</v>
      </c>
      <c r="AR172" s="168" t="s">
        <v>556</v>
      </c>
      <c r="AT172" s="168" t="s">
        <v>168</v>
      </c>
      <c r="AU172" s="168" t="s">
        <v>88</v>
      </c>
      <c r="AY172" s="17" t="s">
        <v>166</v>
      </c>
      <c r="BE172" s="169">
        <f>IF(N172="základní",J172,0)</f>
        <v>0</v>
      </c>
      <c r="BF172" s="169">
        <f>IF(N172="snížená",J172,0)</f>
        <v>0</v>
      </c>
      <c r="BG172" s="169">
        <f>IF(N172="zákl. přenesená",J172,0)</f>
        <v>0</v>
      </c>
      <c r="BH172" s="169">
        <f>IF(N172="sníž. přenesená",J172,0)</f>
        <v>0</v>
      </c>
      <c r="BI172" s="169">
        <f>IF(N172="nulová",J172,0)</f>
        <v>0</v>
      </c>
      <c r="BJ172" s="17" t="s">
        <v>21</v>
      </c>
      <c r="BK172" s="169">
        <f>ROUND(I172*H172,2)</f>
        <v>0</v>
      </c>
      <c r="BL172" s="17" t="s">
        <v>556</v>
      </c>
      <c r="BM172" s="168" t="s">
        <v>2855</v>
      </c>
    </row>
    <row r="173" spans="2:65" s="12" customFormat="1" ht="10.199999999999999">
      <c r="B173" s="170"/>
      <c r="D173" s="171" t="s">
        <v>175</v>
      </c>
      <c r="E173" s="172" t="s">
        <v>1</v>
      </c>
      <c r="F173" s="173" t="s">
        <v>1973</v>
      </c>
      <c r="H173" s="174">
        <v>259</v>
      </c>
      <c r="I173" s="175"/>
      <c r="L173" s="170"/>
      <c r="M173" s="176"/>
      <c r="N173" s="177"/>
      <c r="O173" s="177"/>
      <c r="P173" s="177"/>
      <c r="Q173" s="177"/>
      <c r="R173" s="177"/>
      <c r="S173" s="177"/>
      <c r="T173" s="178"/>
      <c r="AT173" s="172" t="s">
        <v>175</v>
      </c>
      <c r="AU173" s="172" t="s">
        <v>88</v>
      </c>
      <c r="AV173" s="12" t="s">
        <v>88</v>
      </c>
      <c r="AW173" s="12" t="s">
        <v>36</v>
      </c>
      <c r="AX173" s="12" t="s">
        <v>21</v>
      </c>
      <c r="AY173" s="172" t="s">
        <v>166</v>
      </c>
    </row>
    <row r="174" spans="2:65" s="1" customFormat="1" ht="36" customHeight="1">
      <c r="B174" s="156"/>
      <c r="C174" s="157" t="s">
        <v>286</v>
      </c>
      <c r="D174" s="157" t="s">
        <v>168</v>
      </c>
      <c r="E174" s="158" t="s">
        <v>2856</v>
      </c>
      <c r="F174" s="159" t="s">
        <v>2857</v>
      </c>
      <c r="G174" s="160" t="s">
        <v>289</v>
      </c>
      <c r="H174" s="161">
        <v>96</v>
      </c>
      <c r="I174" s="162"/>
      <c r="J174" s="163">
        <f>ROUND(I174*H174,2)</f>
        <v>0</v>
      </c>
      <c r="K174" s="159" t="s">
        <v>575</v>
      </c>
      <c r="L174" s="32"/>
      <c r="M174" s="164" t="s">
        <v>1</v>
      </c>
      <c r="N174" s="165" t="s">
        <v>45</v>
      </c>
      <c r="O174" s="55"/>
      <c r="P174" s="166">
        <f>O174*H174</f>
        <v>0</v>
      </c>
      <c r="Q174" s="166">
        <v>0</v>
      </c>
      <c r="R174" s="166">
        <f>Q174*H174</f>
        <v>0</v>
      </c>
      <c r="S174" s="166">
        <v>0</v>
      </c>
      <c r="T174" s="167">
        <f>S174*H174</f>
        <v>0</v>
      </c>
      <c r="AR174" s="168" t="s">
        <v>556</v>
      </c>
      <c r="AT174" s="168" t="s">
        <v>168</v>
      </c>
      <c r="AU174" s="168" t="s">
        <v>88</v>
      </c>
      <c r="AY174" s="17" t="s">
        <v>166</v>
      </c>
      <c r="BE174" s="169">
        <f>IF(N174="základní",J174,0)</f>
        <v>0</v>
      </c>
      <c r="BF174" s="169">
        <f>IF(N174="snížená",J174,0)</f>
        <v>0</v>
      </c>
      <c r="BG174" s="169">
        <f>IF(N174="zákl. přenesená",J174,0)</f>
        <v>0</v>
      </c>
      <c r="BH174" s="169">
        <f>IF(N174="sníž. přenesená",J174,0)</f>
        <v>0</v>
      </c>
      <c r="BI174" s="169">
        <f>IF(N174="nulová",J174,0)</f>
        <v>0</v>
      </c>
      <c r="BJ174" s="17" t="s">
        <v>21</v>
      </c>
      <c r="BK174" s="169">
        <f>ROUND(I174*H174,2)</f>
        <v>0</v>
      </c>
      <c r="BL174" s="17" t="s">
        <v>556</v>
      </c>
      <c r="BM174" s="168" t="s">
        <v>2858</v>
      </c>
    </row>
    <row r="175" spans="2:65" s="12" customFormat="1" ht="10.199999999999999">
      <c r="B175" s="170"/>
      <c r="D175" s="171" t="s">
        <v>175</v>
      </c>
      <c r="E175" s="172" t="s">
        <v>1</v>
      </c>
      <c r="F175" s="173" t="s">
        <v>434</v>
      </c>
      <c r="H175" s="174">
        <v>96</v>
      </c>
      <c r="I175" s="175"/>
      <c r="L175" s="170"/>
      <c r="M175" s="176"/>
      <c r="N175" s="177"/>
      <c r="O175" s="177"/>
      <c r="P175" s="177"/>
      <c r="Q175" s="177"/>
      <c r="R175" s="177"/>
      <c r="S175" s="177"/>
      <c r="T175" s="178"/>
      <c r="AT175" s="172" t="s">
        <v>175</v>
      </c>
      <c r="AU175" s="172" t="s">
        <v>88</v>
      </c>
      <c r="AV175" s="12" t="s">
        <v>88</v>
      </c>
      <c r="AW175" s="12" t="s">
        <v>36</v>
      </c>
      <c r="AX175" s="12" t="s">
        <v>21</v>
      </c>
      <c r="AY175" s="172" t="s">
        <v>166</v>
      </c>
    </row>
    <row r="176" spans="2:65" s="1" customFormat="1" ht="36" customHeight="1">
      <c r="B176" s="156"/>
      <c r="C176" s="157" t="s">
        <v>291</v>
      </c>
      <c r="D176" s="157" t="s">
        <v>168</v>
      </c>
      <c r="E176" s="158" t="s">
        <v>2859</v>
      </c>
      <c r="F176" s="159" t="s">
        <v>2860</v>
      </c>
      <c r="G176" s="160" t="s">
        <v>289</v>
      </c>
      <c r="H176" s="161">
        <v>37</v>
      </c>
      <c r="I176" s="162"/>
      <c r="J176" s="163">
        <f>ROUND(I176*H176,2)</f>
        <v>0</v>
      </c>
      <c r="K176" s="159" t="s">
        <v>575</v>
      </c>
      <c r="L176" s="32"/>
      <c r="M176" s="164" t="s">
        <v>1</v>
      </c>
      <c r="N176" s="165" t="s">
        <v>45</v>
      </c>
      <c r="O176" s="55"/>
      <c r="P176" s="166">
        <f>O176*H176</f>
        <v>0</v>
      </c>
      <c r="Q176" s="166">
        <v>0</v>
      </c>
      <c r="R176" s="166">
        <f>Q176*H176</f>
        <v>0</v>
      </c>
      <c r="S176" s="166">
        <v>0</v>
      </c>
      <c r="T176" s="167">
        <f>S176*H176</f>
        <v>0</v>
      </c>
      <c r="AR176" s="168" t="s">
        <v>556</v>
      </c>
      <c r="AT176" s="168" t="s">
        <v>168</v>
      </c>
      <c r="AU176" s="168" t="s">
        <v>88</v>
      </c>
      <c r="AY176" s="17" t="s">
        <v>166</v>
      </c>
      <c r="BE176" s="169">
        <f>IF(N176="základní",J176,0)</f>
        <v>0</v>
      </c>
      <c r="BF176" s="169">
        <f>IF(N176="snížená",J176,0)</f>
        <v>0</v>
      </c>
      <c r="BG176" s="169">
        <f>IF(N176="zákl. přenesená",J176,0)</f>
        <v>0</v>
      </c>
      <c r="BH176" s="169">
        <f>IF(N176="sníž. přenesená",J176,0)</f>
        <v>0</v>
      </c>
      <c r="BI176" s="169">
        <f>IF(N176="nulová",J176,0)</f>
        <v>0</v>
      </c>
      <c r="BJ176" s="17" t="s">
        <v>21</v>
      </c>
      <c r="BK176" s="169">
        <f>ROUND(I176*H176,2)</f>
        <v>0</v>
      </c>
      <c r="BL176" s="17" t="s">
        <v>556</v>
      </c>
      <c r="BM176" s="168" t="s">
        <v>2861</v>
      </c>
    </row>
    <row r="177" spans="2:65" s="12" customFormat="1" ht="10.199999999999999">
      <c r="B177" s="170"/>
      <c r="D177" s="171" t="s">
        <v>175</v>
      </c>
      <c r="E177" s="172" t="s">
        <v>1</v>
      </c>
      <c r="F177" s="173" t="s">
        <v>477</v>
      </c>
      <c r="H177" s="174">
        <v>37</v>
      </c>
      <c r="I177" s="175"/>
      <c r="L177" s="170"/>
      <c r="M177" s="176"/>
      <c r="N177" s="177"/>
      <c r="O177" s="177"/>
      <c r="P177" s="177"/>
      <c r="Q177" s="177"/>
      <c r="R177" s="177"/>
      <c r="S177" s="177"/>
      <c r="T177" s="178"/>
      <c r="AT177" s="172" t="s">
        <v>175</v>
      </c>
      <c r="AU177" s="172" t="s">
        <v>88</v>
      </c>
      <c r="AV177" s="12" t="s">
        <v>88</v>
      </c>
      <c r="AW177" s="12" t="s">
        <v>36</v>
      </c>
      <c r="AX177" s="12" t="s">
        <v>21</v>
      </c>
      <c r="AY177" s="172" t="s">
        <v>166</v>
      </c>
    </row>
    <row r="178" spans="2:65" s="1" customFormat="1" ht="36" customHeight="1">
      <c r="B178" s="156"/>
      <c r="C178" s="157" t="s">
        <v>296</v>
      </c>
      <c r="D178" s="157" t="s">
        <v>168</v>
      </c>
      <c r="E178" s="158" t="s">
        <v>2862</v>
      </c>
      <c r="F178" s="159" t="s">
        <v>2863</v>
      </c>
      <c r="G178" s="160" t="s">
        <v>289</v>
      </c>
      <c r="H178" s="161">
        <v>87</v>
      </c>
      <c r="I178" s="162"/>
      <c r="J178" s="163">
        <f>ROUND(I178*H178,2)</f>
        <v>0</v>
      </c>
      <c r="K178" s="159" t="s">
        <v>575</v>
      </c>
      <c r="L178" s="32"/>
      <c r="M178" s="164" t="s">
        <v>1</v>
      </c>
      <c r="N178" s="165" t="s">
        <v>45</v>
      </c>
      <c r="O178" s="55"/>
      <c r="P178" s="166">
        <f>O178*H178</f>
        <v>0</v>
      </c>
      <c r="Q178" s="166">
        <v>0</v>
      </c>
      <c r="R178" s="166">
        <f>Q178*H178</f>
        <v>0</v>
      </c>
      <c r="S178" s="166">
        <v>0</v>
      </c>
      <c r="T178" s="167">
        <f>S178*H178</f>
        <v>0</v>
      </c>
      <c r="AR178" s="168" t="s">
        <v>556</v>
      </c>
      <c r="AT178" s="168" t="s">
        <v>168</v>
      </c>
      <c r="AU178" s="168" t="s">
        <v>88</v>
      </c>
      <c r="AY178" s="17" t="s">
        <v>166</v>
      </c>
      <c r="BE178" s="169">
        <f>IF(N178="základní",J178,0)</f>
        <v>0</v>
      </c>
      <c r="BF178" s="169">
        <f>IF(N178="snížená",J178,0)</f>
        <v>0</v>
      </c>
      <c r="BG178" s="169">
        <f>IF(N178="zákl. přenesená",J178,0)</f>
        <v>0</v>
      </c>
      <c r="BH178" s="169">
        <f>IF(N178="sníž. přenesená",J178,0)</f>
        <v>0</v>
      </c>
      <c r="BI178" s="169">
        <f>IF(N178="nulová",J178,0)</f>
        <v>0</v>
      </c>
      <c r="BJ178" s="17" t="s">
        <v>21</v>
      </c>
      <c r="BK178" s="169">
        <f>ROUND(I178*H178,2)</f>
        <v>0</v>
      </c>
      <c r="BL178" s="17" t="s">
        <v>556</v>
      </c>
      <c r="BM178" s="168" t="s">
        <v>2864</v>
      </c>
    </row>
    <row r="179" spans="2:65" s="12" customFormat="1" ht="10.199999999999999">
      <c r="B179" s="170"/>
      <c r="D179" s="171" t="s">
        <v>175</v>
      </c>
      <c r="E179" s="172" t="s">
        <v>1</v>
      </c>
      <c r="F179" s="173" t="s">
        <v>1131</v>
      </c>
      <c r="H179" s="174">
        <v>87</v>
      </c>
      <c r="I179" s="175"/>
      <c r="L179" s="170"/>
      <c r="M179" s="176"/>
      <c r="N179" s="177"/>
      <c r="O179" s="177"/>
      <c r="P179" s="177"/>
      <c r="Q179" s="177"/>
      <c r="R179" s="177"/>
      <c r="S179" s="177"/>
      <c r="T179" s="178"/>
      <c r="AT179" s="172" t="s">
        <v>175</v>
      </c>
      <c r="AU179" s="172" t="s">
        <v>88</v>
      </c>
      <c r="AV179" s="12" t="s">
        <v>88</v>
      </c>
      <c r="AW179" s="12" t="s">
        <v>36</v>
      </c>
      <c r="AX179" s="12" t="s">
        <v>21</v>
      </c>
      <c r="AY179" s="172" t="s">
        <v>166</v>
      </c>
    </row>
    <row r="180" spans="2:65" s="1" customFormat="1" ht="48" customHeight="1">
      <c r="B180" s="156"/>
      <c r="C180" s="157" t="s">
        <v>301</v>
      </c>
      <c r="D180" s="157" t="s">
        <v>168</v>
      </c>
      <c r="E180" s="158" t="s">
        <v>2865</v>
      </c>
      <c r="F180" s="159" t="s">
        <v>2866</v>
      </c>
      <c r="G180" s="160" t="s">
        <v>223</v>
      </c>
      <c r="H180" s="161">
        <v>72</v>
      </c>
      <c r="I180" s="162"/>
      <c r="J180" s="163">
        <f>ROUND(I180*H180,2)</f>
        <v>0</v>
      </c>
      <c r="K180" s="159" t="s">
        <v>575</v>
      </c>
      <c r="L180" s="32"/>
      <c r="M180" s="164" t="s">
        <v>1</v>
      </c>
      <c r="N180" s="165" t="s">
        <v>45</v>
      </c>
      <c r="O180" s="55"/>
      <c r="P180" s="166">
        <f>O180*H180</f>
        <v>0</v>
      </c>
      <c r="Q180" s="166">
        <v>0</v>
      </c>
      <c r="R180" s="166">
        <f>Q180*H180</f>
        <v>0</v>
      </c>
      <c r="S180" s="166">
        <v>0</v>
      </c>
      <c r="T180" s="167">
        <f>S180*H180</f>
        <v>0</v>
      </c>
      <c r="AR180" s="168" t="s">
        <v>556</v>
      </c>
      <c r="AT180" s="168" t="s">
        <v>168</v>
      </c>
      <c r="AU180" s="168" t="s">
        <v>88</v>
      </c>
      <c r="AY180" s="17" t="s">
        <v>166</v>
      </c>
      <c r="BE180" s="169">
        <f>IF(N180="základní",J180,0)</f>
        <v>0</v>
      </c>
      <c r="BF180" s="169">
        <f>IF(N180="snížená",J180,0)</f>
        <v>0</v>
      </c>
      <c r="BG180" s="169">
        <f>IF(N180="zákl. přenesená",J180,0)</f>
        <v>0</v>
      </c>
      <c r="BH180" s="169">
        <f>IF(N180="sníž. přenesená",J180,0)</f>
        <v>0</v>
      </c>
      <c r="BI180" s="169">
        <f>IF(N180="nulová",J180,0)</f>
        <v>0</v>
      </c>
      <c r="BJ180" s="17" t="s">
        <v>21</v>
      </c>
      <c r="BK180" s="169">
        <f>ROUND(I180*H180,2)</f>
        <v>0</v>
      </c>
      <c r="BL180" s="17" t="s">
        <v>556</v>
      </c>
      <c r="BM180" s="168" t="s">
        <v>2867</v>
      </c>
    </row>
    <row r="181" spans="2:65" s="12" customFormat="1" ht="10.199999999999999">
      <c r="B181" s="170"/>
      <c r="D181" s="171" t="s">
        <v>175</v>
      </c>
      <c r="E181" s="172" t="s">
        <v>1</v>
      </c>
      <c r="F181" s="173" t="s">
        <v>1055</v>
      </c>
      <c r="H181" s="174">
        <v>72</v>
      </c>
      <c r="I181" s="175"/>
      <c r="L181" s="170"/>
      <c r="M181" s="176"/>
      <c r="N181" s="177"/>
      <c r="O181" s="177"/>
      <c r="P181" s="177"/>
      <c r="Q181" s="177"/>
      <c r="R181" s="177"/>
      <c r="S181" s="177"/>
      <c r="T181" s="178"/>
      <c r="AT181" s="172" t="s">
        <v>175</v>
      </c>
      <c r="AU181" s="172" t="s">
        <v>88</v>
      </c>
      <c r="AV181" s="12" t="s">
        <v>88</v>
      </c>
      <c r="AW181" s="12" t="s">
        <v>36</v>
      </c>
      <c r="AX181" s="12" t="s">
        <v>21</v>
      </c>
      <c r="AY181" s="172" t="s">
        <v>166</v>
      </c>
    </row>
    <row r="182" spans="2:65" s="1" customFormat="1" ht="36" customHeight="1">
      <c r="B182" s="156"/>
      <c r="C182" s="157" t="s">
        <v>439</v>
      </c>
      <c r="D182" s="157" t="s">
        <v>168</v>
      </c>
      <c r="E182" s="158" t="s">
        <v>2868</v>
      </c>
      <c r="F182" s="159" t="s">
        <v>2869</v>
      </c>
      <c r="G182" s="160" t="s">
        <v>223</v>
      </c>
      <c r="H182" s="161">
        <v>35</v>
      </c>
      <c r="I182" s="162"/>
      <c r="J182" s="163">
        <f>ROUND(I182*H182,2)</f>
        <v>0</v>
      </c>
      <c r="K182" s="159" t="s">
        <v>1</v>
      </c>
      <c r="L182" s="32"/>
      <c r="M182" s="164" t="s">
        <v>1</v>
      </c>
      <c r="N182" s="165" t="s">
        <v>45</v>
      </c>
      <c r="O182" s="55"/>
      <c r="P182" s="166">
        <f>O182*H182</f>
        <v>0</v>
      </c>
      <c r="Q182" s="166">
        <v>4.2040000000000001E-2</v>
      </c>
      <c r="R182" s="166">
        <f>Q182*H182</f>
        <v>1.4714</v>
      </c>
      <c r="S182" s="166">
        <v>0</v>
      </c>
      <c r="T182" s="167">
        <f>S182*H182</f>
        <v>0</v>
      </c>
      <c r="AR182" s="168" t="s">
        <v>556</v>
      </c>
      <c r="AT182" s="168" t="s">
        <v>168</v>
      </c>
      <c r="AU182" s="168" t="s">
        <v>88</v>
      </c>
      <c r="AY182" s="17" t="s">
        <v>166</v>
      </c>
      <c r="BE182" s="169">
        <f>IF(N182="základní",J182,0)</f>
        <v>0</v>
      </c>
      <c r="BF182" s="169">
        <f>IF(N182="snížená",J182,0)</f>
        <v>0</v>
      </c>
      <c r="BG182" s="169">
        <f>IF(N182="zákl. přenesená",J182,0)</f>
        <v>0</v>
      </c>
      <c r="BH182" s="169">
        <f>IF(N182="sníž. přenesená",J182,0)</f>
        <v>0</v>
      </c>
      <c r="BI182" s="169">
        <f>IF(N182="nulová",J182,0)</f>
        <v>0</v>
      </c>
      <c r="BJ182" s="17" t="s">
        <v>21</v>
      </c>
      <c r="BK182" s="169">
        <f>ROUND(I182*H182,2)</f>
        <v>0</v>
      </c>
      <c r="BL182" s="17" t="s">
        <v>556</v>
      </c>
      <c r="BM182" s="168" t="s">
        <v>2870</v>
      </c>
    </row>
    <row r="183" spans="2:65" s="12" customFormat="1" ht="10.199999999999999">
      <c r="B183" s="170"/>
      <c r="D183" s="171" t="s">
        <v>175</v>
      </c>
      <c r="E183" s="172" t="s">
        <v>1</v>
      </c>
      <c r="F183" s="173" t="s">
        <v>468</v>
      </c>
      <c r="H183" s="174">
        <v>35</v>
      </c>
      <c r="I183" s="175"/>
      <c r="L183" s="170"/>
      <c r="M183" s="176"/>
      <c r="N183" s="177"/>
      <c r="O183" s="177"/>
      <c r="P183" s="177"/>
      <c r="Q183" s="177"/>
      <c r="R183" s="177"/>
      <c r="S183" s="177"/>
      <c r="T183" s="178"/>
      <c r="AT183" s="172" t="s">
        <v>175</v>
      </c>
      <c r="AU183" s="172" t="s">
        <v>88</v>
      </c>
      <c r="AV183" s="12" t="s">
        <v>88</v>
      </c>
      <c r="AW183" s="12" t="s">
        <v>36</v>
      </c>
      <c r="AX183" s="12" t="s">
        <v>21</v>
      </c>
      <c r="AY183" s="172" t="s">
        <v>166</v>
      </c>
    </row>
    <row r="184" spans="2:65" s="1" customFormat="1" ht="24" customHeight="1">
      <c r="B184" s="156"/>
      <c r="C184" s="157" t="s">
        <v>444</v>
      </c>
      <c r="D184" s="157" t="s">
        <v>168</v>
      </c>
      <c r="E184" s="158" t="s">
        <v>2871</v>
      </c>
      <c r="F184" s="159" t="s">
        <v>2872</v>
      </c>
      <c r="G184" s="160" t="s">
        <v>289</v>
      </c>
      <c r="H184" s="161">
        <v>65</v>
      </c>
      <c r="I184" s="162"/>
      <c r="J184" s="163">
        <f>ROUND(I184*H184,2)</f>
        <v>0</v>
      </c>
      <c r="K184" s="159" t="s">
        <v>575</v>
      </c>
      <c r="L184" s="32"/>
      <c r="M184" s="164" t="s">
        <v>1</v>
      </c>
      <c r="N184" s="165" t="s">
        <v>45</v>
      </c>
      <c r="O184" s="55"/>
      <c r="P184" s="166">
        <f>O184*H184</f>
        <v>0</v>
      </c>
      <c r="Q184" s="166">
        <v>1.4999999999999999E-4</v>
      </c>
      <c r="R184" s="166">
        <f>Q184*H184</f>
        <v>9.75E-3</v>
      </c>
      <c r="S184" s="166">
        <v>0</v>
      </c>
      <c r="T184" s="167">
        <f>S184*H184</f>
        <v>0</v>
      </c>
      <c r="AR184" s="168" t="s">
        <v>556</v>
      </c>
      <c r="AT184" s="168" t="s">
        <v>168</v>
      </c>
      <c r="AU184" s="168" t="s">
        <v>88</v>
      </c>
      <c r="AY184" s="17" t="s">
        <v>166</v>
      </c>
      <c r="BE184" s="169">
        <f>IF(N184="základní",J184,0)</f>
        <v>0</v>
      </c>
      <c r="BF184" s="169">
        <f>IF(N184="snížená",J184,0)</f>
        <v>0</v>
      </c>
      <c r="BG184" s="169">
        <f>IF(N184="zákl. přenesená",J184,0)</f>
        <v>0</v>
      </c>
      <c r="BH184" s="169">
        <f>IF(N184="sníž. přenesená",J184,0)</f>
        <v>0</v>
      </c>
      <c r="BI184" s="169">
        <f>IF(N184="nulová",J184,0)</f>
        <v>0</v>
      </c>
      <c r="BJ184" s="17" t="s">
        <v>21</v>
      </c>
      <c r="BK184" s="169">
        <f>ROUND(I184*H184,2)</f>
        <v>0</v>
      </c>
      <c r="BL184" s="17" t="s">
        <v>556</v>
      </c>
      <c r="BM184" s="168" t="s">
        <v>2873</v>
      </c>
    </row>
    <row r="185" spans="2:65" s="12" customFormat="1" ht="10.199999999999999">
      <c r="B185" s="170"/>
      <c r="D185" s="171" t="s">
        <v>175</v>
      </c>
      <c r="E185" s="172" t="s">
        <v>1</v>
      </c>
      <c r="F185" s="173" t="s">
        <v>1025</v>
      </c>
      <c r="H185" s="174">
        <v>65</v>
      </c>
      <c r="I185" s="175"/>
      <c r="L185" s="170"/>
      <c r="M185" s="176"/>
      <c r="N185" s="177"/>
      <c r="O185" s="177"/>
      <c r="P185" s="177"/>
      <c r="Q185" s="177"/>
      <c r="R185" s="177"/>
      <c r="S185" s="177"/>
      <c r="T185" s="178"/>
      <c r="AT185" s="172" t="s">
        <v>175</v>
      </c>
      <c r="AU185" s="172" t="s">
        <v>88</v>
      </c>
      <c r="AV185" s="12" t="s">
        <v>88</v>
      </c>
      <c r="AW185" s="12" t="s">
        <v>36</v>
      </c>
      <c r="AX185" s="12" t="s">
        <v>21</v>
      </c>
      <c r="AY185" s="172" t="s">
        <v>166</v>
      </c>
    </row>
    <row r="186" spans="2:65" s="1" customFormat="1" ht="24" customHeight="1">
      <c r="B186" s="156"/>
      <c r="C186" s="157" t="s">
        <v>449</v>
      </c>
      <c r="D186" s="157" t="s">
        <v>168</v>
      </c>
      <c r="E186" s="158" t="s">
        <v>2874</v>
      </c>
      <c r="F186" s="159" t="s">
        <v>2875</v>
      </c>
      <c r="G186" s="160" t="s">
        <v>289</v>
      </c>
      <c r="H186" s="161">
        <v>259</v>
      </c>
      <c r="I186" s="162"/>
      <c r="J186" s="163">
        <f>ROUND(I186*H186,2)</f>
        <v>0</v>
      </c>
      <c r="K186" s="159" t="s">
        <v>575</v>
      </c>
      <c r="L186" s="32"/>
      <c r="M186" s="164" t="s">
        <v>1</v>
      </c>
      <c r="N186" s="165" t="s">
        <v>45</v>
      </c>
      <c r="O186" s="55"/>
      <c r="P186" s="166">
        <f>O186*H186</f>
        <v>0</v>
      </c>
      <c r="Q186" s="166">
        <v>1.4999999999999999E-4</v>
      </c>
      <c r="R186" s="166">
        <f>Q186*H186</f>
        <v>3.8849999999999996E-2</v>
      </c>
      <c r="S186" s="166">
        <v>0</v>
      </c>
      <c r="T186" s="167">
        <f>S186*H186</f>
        <v>0</v>
      </c>
      <c r="AR186" s="168" t="s">
        <v>556</v>
      </c>
      <c r="AT186" s="168" t="s">
        <v>168</v>
      </c>
      <c r="AU186" s="168" t="s">
        <v>88</v>
      </c>
      <c r="AY186" s="17" t="s">
        <v>166</v>
      </c>
      <c r="BE186" s="169">
        <f>IF(N186="základní",J186,0)</f>
        <v>0</v>
      </c>
      <c r="BF186" s="169">
        <f>IF(N186="snížená",J186,0)</f>
        <v>0</v>
      </c>
      <c r="BG186" s="169">
        <f>IF(N186="zákl. přenesená",J186,0)</f>
        <v>0</v>
      </c>
      <c r="BH186" s="169">
        <f>IF(N186="sníž. přenesená",J186,0)</f>
        <v>0</v>
      </c>
      <c r="BI186" s="169">
        <f>IF(N186="nulová",J186,0)</f>
        <v>0</v>
      </c>
      <c r="BJ186" s="17" t="s">
        <v>21</v>
      </c>
      <c r="BK186" s="169">
        <f>ROUND(I186*H186,2)</f>
        <v>0</v>
      </c>
      <c r="BL186" s="17" t="s">
        <v>556</v>
      </c>
      <c r="BM186" s="168" t="s">
        <v>2876</v>
      </c>
    </row>
    <row r="187" spans="2:65" s="12" customFormat="1" ht="10.199999999999999">
      <c r="B187" s="170"/>
      <c r="D187" s="171" t="s">
        <v>175</v>
      </c>
      <c r="E187" s="172" t="s">
        <v>1</v>
      </c>
      <c r="F187" s="173" t="s">
        <v>1973</v>
      </c>
      <c r="H187" s="174">
        <v>259</v>
      </c>
      <c r="I187" s="175"/>
      <c r="L187" s="170"/>
      <c r="M187" s="176"/>
      <c r="N187" s="177"/>
      <c r="O187" s="177"/>
      <c r="P187" s="177"/>
      <c r="Q187" s="177"/>
      <c r="R187" s="177"/>
      <c r="S187" s="177"/>
      <c r="T187" s="178"/>
      <c r="AT187" s="172" t="s">
        <v>175</v>
      </c>
      <c r="AU187" s="172" t="s">
        <v>88</v>
      </c>
      <c r="AV187" s="12" t="s">
        <v>88</v>
      </c>
      <c r="AW187" s="12" t="s">
        <v>36</v>
      </c>
      <c r="AX187" s="12" t="s">
        <v>21</v>
      </c>
      <c r="AY187" s="172" t="s">
        <v>166</v>
      </c>
    </row>
    <row r="188" spans="2:65" s="1" customFormat="1" ht="24" customHeight="1">
      <c r="B188" s="156"/>
      <c r="C188" s="157" t="s">
        <v>453</v>
      </c>
      <c r="D188" s="157" t="s">
        <v>168</v>
      </c>
      <c r="E188" s="158" t="s">
        <v>2877</v>
      </c>
      <c r="F188" s="159" t="s">
        <v>2878</v>
      </c>
      <c r="G188" s="160" t="s">
        <v>289</v>
      </c>
      <c r="H188" s="161">
        <v>96</v>
      </c>
      <c r="I188" s="162"/>
      <c r="J188" s="163">
        <f>ROUND(I188*H188,2)</f>
        <v>0</v>
      </c>
      <c r="K188" s="159" t="s">
        <v>575</v>
      </c>
      <c r="L188" s="32"/>
      <c r="M188" s="164" t="s">
        <v>1</v>
      </c>
      <c r="N188" s="165" t="s">
        <v>45</v>
      </c>
      <c r="O188" s="55"/>
      <c r="P188" s="166">
        <f>O188*H188</f>
        <v>0</v>
      </c>
      <c r="Q188" s="166">
        <v>2.5999999999999998E-4</v>
      </c>
      <c r="R188" s="166">
        <f>Q188*H188</f>
        <v>2.4959999999999996E-2</v>
      </c>
      <c r="S188" s="166">
        <v>0</v>
      </c>
      <c r="T188" s="167">
        <f>S188*H188</f>
        <v>0</v>
      </c>
      <c r="AR188" s="168" t="s">
        <v>556</v>
      </c>
      <c r="AT188" s="168" t="s">
        <v>168</v>
      </c>
      <c r="AU188" s="168" t="s">
        <v>88</v>
      </c>
      <c r="AY188" s="17" t="s">
        <v>166</v>
      </c>
      <c r="BE188" s="169">
        <f>IF(N188="základní",J188,0)</f>
        <v>0</v>
      </c>
      <c r="BF188" s="169">
        <f>IF(N188="snížená",J188,0)</f>
        <v>0</v>
      </c>
      <c r="BG188" s="169">
        <f>IF(N188="zákl. přenesená",J188,0)</f>
        <v>0</v>
      </c>
      <c r="BH188" s="169">
        <f>IF(N188="sníž. přenesená",J188,0)</f>
        <v>0</v>
      </c>
      <c r="BI188" s="169">
        <f>IF(N188="nulová",J188,0)</f>
        <v>0</v>
      </c>
      <c r="BJ188" s="17" t="s">
        <v>21</v>
      </c>
      <c r="BK188" s="169">
        <f>ROUND(I188*H188,2)</f>
        <v>0</v>
      </c>
      <c r="BL188" s="17" t="s">
        <v>556</v>
      </c>
      <c r="BM188" s="168" t="s">
        <v>2879</v>
      </c>
    </row>
    <row r="189" spans="2:65" s="12" customFormat="1" ht="10.199999999999999">
      <c r="B189" s="170"/>
      <c r="D189" s="171" t="s">
        <v>175</v>
      </c>
      <c r="E189" s="172" t="s">
        <v>1</v>
      </c>
      <c r="F189" s="173" t="s">
        <v>434</v>
      </c>
      <c r="H189" s="174">
        <v>96</v>
      </c>
      <c r="I189" s="175"/>
      <c r="L189" s="170"/>
      <c r="M189" s="176"/>
      <c r="N189" s="177"/>
      <c r="O189" s="177"/>
      <c r="P189" s="177"/>
      <c r="Q189" s="177"/>
      <c r="R189" s="177"/>
      <c r="S189" s="177"/>
      <c r="T189" s="178"/>
      <c r="AT189" s="172" t="s">
        <v>175</v>
      </c>
      <c r="AU189" s="172" t="s">
        <v>88</v>
      </c>
      <c r="AV189" s="12" t="s">
        <v>88</v>
      </c>
      <c r="AW189" s="12" t="s">
        <v>36</v>
      </c>
      <c r="AX189" s="12" t="s">
        <v>21</v>
      </c>
      <c r="AY189" s="172" t="s">
        <v>166</v>
      </c>
    </row>
    <row r="190" spans="2:65" s="1" customFormat="1" ht="24" customHeight="1">
      <c r="B190" s="156"/>
      <c r="C190" s="157" t="s">
        <v>273</v>
      </c>
      <c r="D190" s="157" t="s">
        <v>168</v>
      </c>
      <c r="E190" s="158" t="s">
        <v>2880</v>
      </c>
      <c r="F190" s="159" t="s">
        <v>2881</v>
      </c>
      <c r="G190" s="160" t="s">
        <v>289</v>
      </c>
      <c r="H190" s="161">
        <v>37</v>
      </c>
      <c r="I190" s="162"/>
      <c r="J190" s="163">
        <f>ROUND(I190*H190,2)</f>
        <v>0</v>
      </c>
      <c r="K190" s="159" t="s">
        <v>575</v>
      </c>
      <c r="L190" s="32"/>
      <c r="M190" s="164" t="s">
        <v>1</v>
      </c>
      <c r="N190" s="165" t="s">
        <v>45</v>
      </c>
      <c r="O190" s="55"/>
      <c r="P190" s="166">
        <f>O190*H190</f>
        <v>0</v>
      </c>
      <c r="Q190" s="166">
        <v>4.2000000000000002E-4</v>
      </c>
      <c r="R190" s="166">
        <f>Q190*H190</f>
        <v>1.554E-2</v>
      </c>
      <c r="S190" s="166">
        <v>0</v>
      </c>
      <c r="T190" s="167">
        <f>S190*H190</f>
        <v>0</v>
      </c>
      <c r="AR190" s="168" t="s">
        <v>556</v>
      </c>
      <c r="AT190" s="168" t="s">
        <v>168</v>
      </c>
      <c r="AU190" s="168" t="s">
        <v>88</v>
      </c>
      <c r="AY190" s="17" t="s">
        <v>166</v>
      </c>
      <c r="BE190" s="169">
        <f>IF(N190="základní",J190,0)</f>
        <v>0</v>
      </c>
      <c r="BF190" s="169">
        <f>IF(N190="snížená",J190,0)</f>
        <v>0</v>
      </c>
      <c r="BG190" s="169">
        <f>IF(N190="zákl. přenesená",J190,0)</f>
        <v>0</v>
      </c>
      <c r="BH190" s="169">
        <f>IF(N190="sníž. přenesená",J190,0)</f>
        <v>0</v>
      </c>
      <c r="BI190" s="169">
        <f>IF(N190="nulová",J190,0)</f>
        <v>0</v>
      </c>
      <c r="BJ190" s="17" t="s">
        <v>21</v>
      </c>
      <c r="BK190" s="169">
        <f>ROUND(I190*H190,2)</f>
        <v>0</v>
      </c>
      <c r="BL190" s="17" t="s">
        <v>556</v>
      </c>
      <c r="BM190" s="168" t="s">
        <v>2882</v>
      </c>
    </row>
    <row r="191" spans="2:65" s="12" customFormat="1" ht="10.199999999999999">
      <c r="B191" s="170"/>
      <c r="D191" s="171" t="s">
        <v>175</v>
      </c>
      <c r="E191" s="172" t="s">
        <v>1</v>
      </c>
      <c r="F191" s="173" t="s">
        <v>477</v>
      </c>
      <c r="H191" s="174">
        <v>37</v>
      </c>
      <c r="I191" s="175"/>
      <c r="L191" s="170"/>
      <c r="M191" s="176"/>
      <c r="N191" s="177"/>
      <c r="O191" s="177"/>
      <c r="P191" s="177"/>
      <c r="Q191" s="177"/>
      <c r="R191" s="177"/>
      <c r="S191" s="177"/>
      <c r="T191" s="178"/>
      <c r="AT191" s="172" t="s">
        <v>175</v>
      </c>
      <c r="AU191" s="172" t="s">
        <v>88</v>
      </c>
      <c r="AV191" s="12" t="s">
        <v>88</v>
      </c>
      <c r="AW191" s="12" t="s">
        <v>36</v>
      </c>
      <c r="AX191" s="12" t="s">
        <v>21</v>
      </c>
      <c r="AY191" s="172" t="s">
        <v>166</v>
      </c>
    </row>
    <row r="192" spans="2:65" s="1" customFormat="1" ht="24" customHeight="1">
      <c r="B192" s="156"/>
      <c r="C192" s="157" t="s">
        <v>460</v>
      </c>
      <c r="D192" s="157" t="s">
        <v>168</v>
      </c>
      <c r="E192" s="158" t="s">
        <v>2883</v>
      </c>
      <c r="F192" s="159" t="s">
        <v>2884</v>
      </c>
      <c r="G192" s="160" t="s">
        <v>289</v>
      </c>
      <c r="H192" s="161">
        <v>87</v>
      </c>
      <c r="I192" s="162"/>
      <c r="J192" s="163">
        <f>ROUND(I192*H192,2)</f>
        <v>0</v>
      </c>
      <c r="K192" s="159" t="s">
        <v>575</v>
      </c>
      <c r="L192" s="32"/>
      <c r="M192" s="164" t="s">
        <v>1</v>
      </c>
      <c r="N192" s="165" t="s">
        <v>45</v>
      </c>
      <c r="O192" s="55"/>
      <c r="P192" s="166">
        <f>O192*H192</f>
        <v>0</v>
      </c>
      <c r="Q192" s="166">
        <v>1.7799999999999999E-3</v>
      </c>
      <c r="R192" s="166">
        <f>Q192*H192</f>
        <v>0.15486</v>
      </c>
      <c r="S192" s="166">
        <v>0</v>
      </c>
      <c r="T192" s="167">
        <f>S192*H192</f>
        <v>0</v>
      </c>
      <c r="AR192" s="168" t="s">
        <v>556</v>
      </c>
      <c r="AT192" s="168" t="s">
        <v>168</v>
      </c>
      <c r="AU192" s="168" t="s">
        <v>88</v>
      </c>
      <c r="AY192" s="17" t="s">
        <v>166</v>
      </c>
      <c r="BE192" s="169">
        <f>IF(N192="základní",J192,0)</f>
        <v>0</v>
      </c>
      <c r="BF192" s="169">
        <f>IF(N192="snížená",J192,0)</f>
        <v>0</v>
      </c>
      <c r="BG192" s="169">
        <f>IF(N192="zákl. přenesená",J192,0)</f>
        <v>0</v>
      </c>
      <c r="BH192" s="169">
        <f>IF(N192="sníž. přenesená",J192,0)</f>
        <v>0</v>
      </c>
      <c r="BI192" s="169">
        <f>IF(N192="nulová",J192,0)</f>
        <v>0</v>
      </c>
      <c r="BJ192" s="17" t="s">
        <v>21</v>
      </c>
      <c r="BK192" s="169">
        <f>ROUND(I192*H192,2)</f>
        <v>0</v>
      </c>
      <c r="BL192" s="17" t="s">
        <v>556</v>
      </c>
      <c r="BM192" s="168" t="s">
        <v>2885</v>
      </c>
    </row>
    <row r="193" spans="2:65" s="12" customFormat="1" ht="10.199999999999999">
      <c r="B193" s="170"/>
      <c r="D193" s="171" t="s">
        <v>175</v>
      </c>
      <c r="E193" s="172" t="s">
        <v>1</v>
      </c>
      <c r="F193" s="173" t="s">
        <v>1131</v>
      </c>
      <c r="H193" s="174">
        <v>87</v>
      </c>
      <c r="I193" s="175"/>
      <c r="L193" s="170"/>
      <c r="M193" s="176"/>
      <c r="N193" s="177"/>
      <c r="O193" s="177"/>
      <c r="P193" s="177"/>
      <c r="Q193" s="177"/>
      <c r="R193" s="177"/>
      <c r="S193" s="177"/>
      <c r="T193" s="178"/>
      <c r="AT193" s="172" t="s">
        <v>175</v>
      </c>
      <c r="AU193" s="172" t="s">
        <v>88</v>
      </c>
      <c r="AV193" s="12" t="s">
        <v>88</v>
      </c>
      <c r="AW193" s="12" t="s">
        <v>36</v>
      </c>
      <c r="AX193" s="12" t="s">
        <v>21</v>
      </c>
      <c r="AY193" s="172" t="s">
        <v>166</v>
      </c>
    </row>
    <row r="194" spans="2:65" s="11" customFormat="1" ht="22.8" customHeight="1">
      <c r="B194" s="143"/>
      <c r="D194" s="144" t="s">
        <v>79</v>
      </c>
      <c r="E194" s="154" t="s">
        <v>581</v>
      </c>
      <c r="F194" s="154" t="s">
        <v>582</v>
      </c>
      <c r="I194" s="146"/>
      <c r="J194" s="155">
        <f>BK194</f>
        <v>0</v>
      </c>
      <c r="L194" s="143"/>
      <c r="M194" s="148"/>
      <c r="N194" s="149"/>
      <c r="O194" s="149"/>
      <c r="P194" s="150">
        <f>SUM(P195:P460)</f>
        <v>0</v>
      </c>
      <c r="Q194" s="149"/>
      <c r="R194" s="150">
        <f>SUM(R195:R460)</f>
        <v>1.1129610000000001</v>
      </c>
      <c r="S194" s="149"/>
      <c r="T194" s="151">
        <f>SUM(T195:T460)</f>
        <v>0</v>
      </c>
      <c r="AR194" s="144" t="s">
        <v>181</v>
      </c>
      <c r="AT194" s="152" t="s">
        <v>79</v>
      </c>
      <c r="AU194" s="152" t="s">
        <v>21</v>
      </c>
      <c r="AY194" s="144" t="s">
        <v>166</v>
      </c>
      <c r="BK194" s="153">
        <f>SUM(BK195:BK460)</f>
        <v>0</v>
      </c>
    </row>
    <row r="195" spans="2:65" s="1" customFormat="1" ht="24" customHeight="1">
      <c r="B195" s="156"/>
      <c r="C195" s="157" t="s">
        <v>464</v>
      </c>
      <c r="D195" s="157" t="s">
        <v>168</v>
      </c>
      <c r="E195" s="158" t="s">
        <v>2886</v>
      </c>
      <c r="F195" s="159" t="s">
        <v>2887</v>
      </c>
      <c r="G195" s="160" t="s">
        <v>223</v>
      </c>
      <c r="H195" s="161">
        <v>1</v>
      </c>
      <c r="I195" s="162"/>
      <c r="J195" s="163">
        <f>ROUND(I195*H195,2)</f>
        <v>0</v>
      </c>
      <c r="K195" s="159" t="s">
        <v>575</v>
      </c>
      <c r="L195" s="32"/>
      <c r="M195" s="164" t="s">
        <v>1</v>
      </c>
      <c r="N195" s="165" t="s">
        <v>45</v>
      </c>
      <c r="O195" s="55"/>
      <c r="P195" s="166">
        <f>O195*H195</f>
        <v>0</v>
      </c>
      <c r="Q195" s="166">
        <v>0</v>
      </c>
      <c r="R195" s="166">
        <f>Q195*H195</f>
        <v>0</v>
      </c>
      <c r="S195" s="166">
        <v>0</v>
      </c>
      <c r="T195" s="167">
        <f>S195*H195</f>
        <v>0</v>
      </c>
      <c r="AR195" s="168" t="s">
        <v>556</v>
      </c>
      <c r="AT195" s="168" t="s">
        <v>168</v>
      </c>
      <c r="AU195" s="168" t="s">
        <v>88</v>
      </c>
      <c r="AY195" s="17" t="s">
        <v>166</v>
      </c>
      <c r="BE195" s="169">
        <f>IF(N195="základní",J195,0)</f>
        <v>0</v>
      </c>
      <c r="BF195" s="169">
        <f>IF(N195="snížená",J195,0)</f>
        <v>0</v>
      </c>
      <c r="BG195" s="169">
        <f>IF(N195="zákl. přenesená",J195,0)</f>
        <v>0</v>
      </c>
      <c r="BH195" s="169">
        <f>IF(N195="sníž. přenesená",J195,0)</f>
        <v>0</v>
      </c>
      <c r="BI195" s="169">
        <f>IF(N195="nulová",J195,0)</f>
        <v>0</v>
      </c>
      <c r="BJ195" s="17" t="s">
        <v>21</v>
      </c>
      <c r="BK195" s="169">
        <f>ROUND(I195*H195,2)</f>
        <v>0</v>
      </c>
      <c r="BL195" s="17" t="s">
        <v>556</v>
      </c>
      <c r="BM195" s="168" t="s">
        <v>2888</v>
      </c>
    </row>
    <row r="196" spans="2:65" s="12" customFormat="1" ht="10.199999999999999">
      <c r="B196" s="170"/>
      <c r="D196" s="171" t="s">
        <v>175</v>
      </c>
      <c r="E196" s="172" t="s">
        <v>1</v>
      </c>
      <c r="F196" s="173" t="s">
        <v>21</v>
      </c>
      <c r="H196" s="174">
        <v>1</v>
      </c>
      <c r="I196" s="175"/>
      <c r="L196" s="170"/>
      <c r="M196" s="176"/>
      <c r="N196" s="177"/>
      <c r="O196" s="177"/>
      <c r="P196" s="177"/>
      <c r="Q196" s="177"/>
      <c r="R196" s="177"/>
      <c r="S196" s="177"/>
      <c r="T196" s="178"/>
      <c r="AT196" s="172" t="s">
        <v>175</v>
      </c>
      <c r="AU196" s="172" t="s">
        <v>88</v>
      </c>
      <c r="AV196" s="12" t="s">
        <v>88</v>
      </c>
      <c r="AW196" s="12" t="s">
        <v>36</v>
      </c>
      <c r="AX196" s="12" t="s">
        <v>21</v>
      </c>
      <c r="AY196" s="172" t="s">
        <v>166</v>
      </c>
    </row>
    <row r="197" spans="2:65" s="1" customFormat="1" ht="24" customHeight="1">
      <c r="B197" s="156"/>
      <c r="C197" s="179" t="s">
        <v>468</v>
      </c>
      <c r="D197" s="179" t="s">
        <v>226</v>
      </c>
      <c r="E197" s="180" t="s">
        <v>2889</v>
      </c>
      <c r="F197" s="181" t="s">
        <v>2890</v>
      </c>
      <c r="G197" s="182" t="s">
        <v>223</v>
      </c>
      <c r="H197" s="183">
        <v>1</v>
      </c>
      <c r="I197" s="184"/>
      <c r="J197" s="185">
        <f>ROUND(I197*H197,2)</f>
        <v>0</v>
      </c>
      <c r="K197" s="181" t="s">
        <v>1</v>
      </c>
      <c r="L197" s="186"/>
      <c r="M197" s="187" t="s">
        <v>1</v>
      </c>
      <c r="N197" s="188" t="s">
        <v>45</v>
      </c>
      <c r="O197" s="55"/>
      <c r="P197" s="166">
        <f>O197*H197</f>
        <v>0</v>
      </c>
      <c r="Q197" s="166">
        <v>2.7499999999999998E-3</v>
      </c>
      <c r="R197" s="166">
        <f>Q197*H197</f>
        <v>2.7499999999999998E-3</v>
      </c>
      <c r="S197" s="166">
        <v>0</v>
      </c>
      <c r="T197" s="167">
        <f>S197*H197</f>
        <v>0</v>
      </c>
      <c r="AR197" s="168" t="s">
        <v>589</v>
      </c>
      <c r="AT197" s="168" t="s">
        <v>226</v>
      </c>
      <c r="AU197" s="168" t="s">
        <v>88</v>
      </c>
      <c r="AY197" s="17" t="s">
        <v>166</v>
      </c>
      <c r="BE197" s="169">
        <f>IF(N197="základní",J197,0)</f>
        <v>0</v>
      </c>
      <c r="BF197" s="169">
        <f>IF(N197="snížená",J197,0)</f>
        <v>0</v>
      </c>
      <c r="BG197" s="169">
        <f>IF(N197="zákl. přenesená",J197,0)</f>
        <v>0</v>
      </c>
      <c r="BH197" s="169">
        <f>IF(N197="sníž. přenesená",J197,0)</f>
        <v>0</v>
      </c>
      <c r="BI197" s="169">
        <f>IF(N197="nulová",J197,0)</f>
        <v>0</v>
      </c>
      <c r="BJ197" s="17" t="s">
        <v>21</v>
      </c>
      <c r="BK197" s="169">
        <f>ROUND(I197*H197,2)</f>
        <v>0</v>
      </c>
      <c r="BL197" s="17" t="s">
        <v>589</v>
      </c>
      <c r="BM197" s="168" t="s">
        <v>2891</v>
      </c>
    </row>
    <row r="198" spans="2:65" s="12" customFormat="1" ht="10.199999999999999">
      <c r="B198" s="170"/>
      <c r="D198" s="171" t="s">
        <v>175</v>
      </c>
      <c r="E198" s="172" t="s">
        <v>1</v>
      </c>
      <c r="F198" s="173" t="s">
        <v>21</v>
      </c>
      <c r="H198" s="174">
        <v>1</v>
      </c>
      <c r="I198" s="175"/>
      <c r="L198" s="170"/>
      <c r="M198" s="176"/>
      <c r="N198" s="177"/>
      <c r="O198" s="177"/>
      <c r="P198" s="177"/>
      <c r="Q198" s="177"/>
      <c r="R198" s="177"/>
      <c r="S198" s="177"/>
      <c r="T198" s="178"/>
      <c r="AT198" s="172" t="s">
        <v>175</v>
      </c>
      <c r="AU198" s="172" t="s">
        <v>88</v>
      </c>
      <c r="AV198" s="12" t="s">
        <v>88</v>
      </c>
      <c r="AW198" s="12" t="s">
        <v>36</v>
      </c>
      <c r="AX198" s="12" t="s">
        <v>21</v>
      </c>
      <c r="AY198" s="172" t="s">
        <v>166</v>
      </c>
    </row>
    <row r="199" spans="2:65" s="1" customFormat="1" ht="24" customHeight="1">
      <c r="B199" s="156"/>
      <c r="C199" s="157" t="s">
        <v>472</v>
      </c>
      <c r="D199" s="157" t="s">
        <v>168</v>
      </c>
      <c r="E199" s="158" t="s">
        <v>2892</v>
      </c>
      <c r="F199" s="159" t="s">
        <v>2893</v>
      </c>
      <c r="G199" s="160" t="s">
        <v>223</v>
      </c>
      <c r="H199" s="161">
        <v>1</v>
      </c>
      <c r="I199" s="162"/>
      <c r="J199" s="163">
        <f>ROUND(I199*H199,2)</f>
        <v>0</v>
      </c>
      <c r="K199" s="159" t="s">
        <v>575</v>
      </c>
      <c r="L199" s="32"/>
      <c r="M199" s="164" t="s">
        <v>1</v>
      </c>
      <c r="N199" s="165" t="s">
        <v>45</v>
      </c>
      <c r="O199" s="55"/>
      <c r="P199" s="166">
        <f>O199*H199</f>
        <v>0</v>
      </c>
      <c r="Q199" s="166">
        <v>0</v>
      </c>
      <c r="R199" s="166">
        <f>Q199*H199</f>
        <v>0</v>
      </c>
      <c r="S199" s="166">
        <v>0</v>
      </c>
      <c r="T199" s="167">
        <f>S199*H199</f>
        <v>0</v>
      </c>
      <c r="AR199" s="168" t="s">
        <v>556</v>
      </c>
      <c r="AT199" s="168" t="s">
        <v>168</v>
      </c>
      <c r="AU199" s="168" t="s">
        <v>88</v>
      </c>
      <c r="AY199" s="17" t="s">
        <v>166</v>
      </c>
      <c r="BE199" s="169">
        <f>IF(N199="základní",J199,0)</f>
        <v>0</v>
      </c>
      <c r="BF199" s="169">
        <f>IF(N199="snížená",J199,0)</f>
        <v>0</v>
      </c>
      <c r="BG199" s="169">
        <f>IF(N199="zákl. přenesená",J199,0)</f>
        <v>0</v>
      </c>
      <c r="BH199" s="169">
        <f>IF(N199="sníž. přenesená",J199,0)</f>
        <v>0</v>
      </c>
      <c r="BI199" s="169">
        <f>IF(N199="nulová",J199,0)</f>
        <v>0</v>
      </c>
      <c r="BJ199" s="17" t="s">
        <v>21</v>
      </c>
      <c r="BK199" s="169">
        <f>ROUND(I199*H199,2)</f>
        <v>0</v>
      </c>
      <c r="BL199" s="17" t="s">
        <v>556</v>
      </c>
      <c r="BM199" s="168" t="s">
        <v>2894</v>
      </c>
    </row>
    <row r="200" spans="2:65" s="12" customFormat="1" ht="10.199999999999999">
      <c r="B200" s="170"/>
      <c r="D200" s="171" t="s">
        <v>175</v>
      </c>
      <c r="E200" s="172" t="s">
        <v>1</v>
      </c>
      <c r="F200" s="173" t="s">
        <v>21</v>
      </c>
      <c r="H200" s="174">
        <v>1</v>
      </c>
      <c r="I200" s="175"/>
      <c r="L200" s="170"/>
      <c r="M200" s="176"/>
      <c r="N200" s="177"/>
      <c r="O200" s="177"/>
      <c r="P200" s="177"/>
      <c r="Q200" s="177"/>
      <c r="R200" s="177"/>
      <c r="S200" s="177"/>
      <c r="T200" s="178"/>
      <c r="AT200" s="172" t="s">
        <v>175</v>
      </c>
      <c r="AU200" s="172" t="s">
        <v>88</v>
      </c>
      <c r="AV200" s="12" t="s">
        <v>88</v>
      </c>
      <c r="AW200" s="12" t="s">
        <v>36</v>
      </c>
      <c r="AX200" s="12" t="s">
        <v>21</v>
      </c>
      <c r="AY200" s="172" t="s">
        <v>166</v>
      </c>
    </row>
    <row r="201" spans="2:65" s="1" customFormat="1" ht="24" customHeight="1">
      <c r="B201" s="156"/>
      <c r="C201" s="179" t="s">
        <v>477</v>
      </c>
      <c r="D201" s="179" t="s">
        <v>226</v>
      </c>
      <c r="E201" s="180" t="s">
        <v>2895</v>
      </c>
      <c r="F201" s="181" t="s">
        <v>2896</v>
      </c>
      <c r="G201" s="182" t="s">
        <v>223</v>
      </c>
      <c r="H201" s="183">
        <v>1</v>
      </c>
      <c r="I201" s="184"/>
      <c r="J201" s="185">
        <f>ROUND(I201*H201,2)</f>
        <v>0</v>
      </c>
      <c r="K201" s="181" t="s">
        <v>575</v>
      </c>
      <c r="L201" s="186"/>
      <c r="M201" s="187" t="s">
        <v>1</v>
      </c>
      <c r="N201" s="188" t="s">
        <v>45</v>
      </c>
      <c r="O201" s="55"/>
      <c r="P201" s="166">
        <f>O201*H201</f>
        <v>0</v>
      </c>
      <c r="Q201" s="166">
        <v>5.0000000000000001E-3</v>
      </c>
      <c r="R201" s="166">
        <f>Q201*H201</f>
        <v>5.0000000000000001E-3</v>
      </c>
      <c r="S201" s="166">
        <v>0</v>
      </c>
      <c r="T201" s="167">
        <f>S201*H201</f>
        <v>0</v>
      </c>
      <c r="AR201" s="168" t="s">
        <v>589</v>
      </c>
      <c r="AT201" s="168" t="s">
        <v>226</v>
      </c>
      <c r="AU201" s="168" t="s">
        <v>88</v>
      </c>
      <c r="AY201" s="17" t="s">
        <v>166</v>
      </c>
      <c r="BE201" s="169">
        <f>IF(N201="základní",J201,0)</f>
        <v>0</v>
      </c>
      <c r="BF201" s="169">
        <f>IF(N201="snížená",J201,0)</f>
        <v>0</v>
      </c>
      <c r="BG201" s="169">
        <f>IF(N201="zákl. přenesená",J201,0)</f>
        <v>0</v>
      </c>
      <c r="BH201" s="169">
        <f>IF(N201="sníž. přenesená",J201,0)</f>
        <v>0</v>
      </c>
      <c r="BI201" s="169">
        <f>IF(N201="nulová",J201,0)</f>
        <v>0</v>
      </c>
      <c r="BJ201" s="17" t="s">
        <v>21</v>
      </c>
      <c r="BK201" s="169">
        <f>ROUND(I201*H201,2)</f>
        <v>0</v>
      </c>
      <c r="BL201" s="17" t="s">
        <v>589</v>
      </c>
      <c r="BM201" s="168" t="s">
        <v>2897</v>
      </c>
    </row>
    <row r="202" spans="2:65" s="12" customFormat="1" ht="10.199999999999999">
      <c r="B202" s="170"/>
      <c r="D202" s="171" t="s">
        <v>175</v>
      </c>
      <c r="E202" s="172" t="s">
        <v>1</v>
      </c>
      <c r="F202" s="173" t="s">
        <v>2898</v>
      </c>
      <c r="H202" s="174">
        <v>1</v>
      </c>
      <c r="I202" s="175"/>
      <c r="L202" s="170"/>
      <c r="M202" s="176"/>
      <c r="N202" s="177"/>
      <c r="O202" s="177"/>
      <c r="P202" s="177"/>
      <c r="Q202" s="177"/>
      <c r="R202" s="177"/>
      <c r="S202" s="177"/>
      <c r="T202" s="178"/>
      <c r="AT202" s="172" t="s">
        <v>175</v>
      </c>
      <c r="AU202" s="172" t="s">
        <v>88</v>
      </c>
      <c r="AV202" s="12" t="s">
        <v>88</v>
      </c>
      <c r="AW202" s="12" t="s">
        <v>36</v>
      </c>
      <c r="AX202" s="12" t="s">
        <v>21</v>
      </c>
      <c r="AY202" s="172" t="s">
        <v>166</v>
      </c>
    </row>
    <row r="203" spans="2:65" s="1" customFormat="1" ht="24" customHeight="1">
      <c r="B203" s="156"/>
      <c r="C203" s="157" t="s">
        <v>481</v>
      </c>
      <c r="D203" s="157" t="s">
        <v>168</v>
      </c>
      <c r="E203" s="158" t="s">
        <v>2899</v>
      </c>
      <c r="F203" s="159" t="s">
        <v>2900</v>
      </c>
      <c r="G203" s="160" t="s">
        <v>223</v>
      </c>
      <c r="H203" s="161">
        <v>6</v>
      </c>
      <c r="I203" s="162"/>
      <c r="J203" s="163">
        <f>ROUND(I203*H203,2)</f>
        <v>0</v>
      </c>
      <c r="K203" s="159" t="s">
        <v>575</v>
      </c>
      <c r="L203" s="32"/>
      <c r="M203" s="164" t="s">
        <v>1</v>
      </c>
      <c r="N203" s="165" t="s">
        <v>45</v>
      </c>
      <c r="O203" s="55"/>
      <c r="P203" s="166">
        <f>O203*H203</f>
        <v>0</v>
      </c>
      <c r="Q203" s="166">
        <v>0</v>
      </c>
      <c r="R203" s="166">
        <f>Q203*H203</f>
        <v>0</v>
      </c>
      <c r="S203" s="166">
        <v>0</v>
      </c>
      <c r="T203" s="167">
        <f>S203*H203</f>
        <v>0</v>
      </c>
      <c r="AR203" s="168" t="s">
        <v>556</v>
      </c>
      <c r="AT203" s="168" t="s">
        <v>168</v>
      </c>
      <c r="AU203" s="168" t="s">
        <v>88</v>
      </c>
      <c r="AY203" s="17" t="s">
        <v>166</v>
      </c>
      <c r="BE203" s="169">
        <f>IF(N203="základní",J203,0)</f>
        <v>0</v>
      </c>
      <c r="BF203" s="169">
        <f>IF(N203="snížená",J203,0)</f>
        <v>0</v>
      </c>
      <c r="BG203" s="169">
        <f>IF(N203="zákl. přenesená",J203,0)</f>
        <v>0</v>
      </c>
      <c r="BH203" s="169">
        <f>IF(N203="sníž. přenesená",J203,0)</f>
        <v>0</v>
      </c>
      <c r="BI203" s="169">
        <f>IF(N203="nulová",J203,0)</f>
        <v>0</v>
      </c>
      <c r="BJ203" s="17" t="s">
        <v>21</v>
      </c>
      <c r="BK203" s="169">
        <f>ROUND(I203*H203,2)</f>
        <v>0</v>
      </c>
      <c r="BL203" s="17" t="s">
        <v>556</v>
      </c>
      <c r="BM203" s="168" t="s">
        <v>2901</v>
      </c>
    </row>
    <row r="204" spans="2:65" s="1" customFormat="1" ht="24" customHeight="1">
      <c r="B204" s="156"/>
      <c r="C204" s="179" t="s">
        <v>485</v>
      </c>
      <c r="D204" s="179" t="s">
        <v>226</v>
      </c>
      <c r="E204" s="180" t="s">
        <v>2902</v>
      </c>
      <c r="F204" s="181" t="s">
        <v>2903</v>
      </c>
      <c r="G204" s="182" t="s">
        <v>223</v>
      </c>
      <c r="H204" s="183">
        <v>3</v>
      </c>
      <c r="I204" s="184"/>
      <c r="J204" s="185">
        <f>ROUND(I204*H204,2)</f>
        <v>0</v>
      </c>
      <c r="K204" s="181" t="s">
        <v>172</v>
      </c>
      <c r="L204" s="186"/>
      <c r="M204" s="187" t="s">
        <v>1</v>
      </c>
      <c r="N204" s="188" t="s">
        <v>45</v>
      </c>
      <c r="O204" s="55"/>
      <c r="P204" s="166">
        <f>O204*H204</f>
        <v>0</v>
      </c>
      <c r="Q204" s="166">
        <v>1.7000000000000001E-4</v>
      </c>
      <c r="R204" s="166">
        <f>Q204*H204</f>
        <v>5.1000000000000004E-4</v>
      </c>
      <c r="S204" s="166">
        <v>0</v>
      </c>
      <c r="T204" s="167">
        <f>S204*H204</f>
        <v>0</v>
      </c>
      <c r="AR204" s="168" t="s">
        <v>555</v>
      </c>
      <c r="AT204" s="168" t="s">
        <v>226</v>
      </c>
      <c r="AU204" s="168" t="s">
        <v>88</v>
      </c>
      <c r="AY204" s="17" t="s">
        <v>166</v>
      </c>
      <c r="BE204" s="169">
        <f>IF(N204="základní",J204,0)</f>
        <v>0</v>
      </c>
      <c r="BF204" s="169">
        <f>IF(N204="snížená",J204,0)</f>
        <v>0</v>
      </c>
      <c r="BG204" s="169">
        <f>IF(N204="zákl. přenesená",J204,0)</f>
        <v>0</v>
      </c>
      <c r="BH204" s="169">
        <f>IF(N204="sníž. přenesená",J204,0)</f>
        <v>0</v>
      </c>
      <c r="BI204" s="169">
        <f>IF(N204="nulová",J204,0)</f>
        <v>0</v>
      </c>
      <c r="BJ204" s="17" t="s">
        <v>21</v>
      </c>
      <c r="BK204" s="169">
        <f>ROUND(I204*H204,2)</f>
        <v>0</v>
      </c>
      <c r="BL204" s="17" t="s">
        <v>556</v>
      </c>
      <c r="BM204" s="168" t="s">
        <v>2904</v>
      </c>
    </row>
    <row r="205" spans="2:65" s="1" customFormat="1" ht="24" customHeight="1">
      <c r="B205" s="156"/>
      <c r="C205" s="179" t="s">
        <v>489</v>
      </c>
      <c r="D205" s="179" t="s">
        <v>226</v>
      </c>
      <c r="E205" s="180" t="s">
        <v>2905</v>
      </c>
      <c r="F205" s="181" t="s">
        <v>2906</v>
      </c>
      <c r="G205" s="182" t="s">
        <v>223</v>
      </c>
      <c r="H205" s="183">
        <v>3</v>
      </c>
      <c r="I205" s="184"/>
      <c r="J205" s="185">
        <f>ROUND(I205*H205,2)</f>
        <v>0</v>
      </c>
      <c r="K205" s="181" t="s">
        <v>172</v>
      </c>
      <c r="L205" s="186"/>
      <c r="M205" s="187" t="s">
        <v>1</v>
      </c>
      <c r="N205" s="188" t="s">
        <v>45</v>
      </c>
      <c r="O205" s="55"/>
      <c r="P205" s="166">
        <f>O205*H205</f>
        <v>0</v>
      </c>
      <c r="Q205" s="166">
        <v>1.7000000000000001E-4</v>
      </c>
      <c r="R205" s="166">
        <f>Q205*H205</f>
        <v>5.1000000000000004E-4</v>
      </c>
      <c r="S205" s="166">
        <v>0</v>
      </c>
      <c r="T205" s="167">
        <f>S205*H205</f>
        <v>0</v>
      </c>
      <c r="AR205" s="168" t="s">
        <v>555</v>
      </c>
      <c r="AT205" s="168" t="s">
        <v>226</v>
      </c>
      <c r="AU205" s="168" t="s">
        <v>88</v>
      </c>
      <c r="AY205" s="17" t="s">
        <v>166</v>
      </c>
      <c r="BE205" s="169">
        <f>IF(N205="základní",J205,0)</f>
        <v>0</v>
      </c>
      <c r="BF205" s="169">
        <f>IF(N205="snížená",J205,0)</f>
        <v>0</v>
      </c>
      <c r="BG205" s="169">
        <f>IF(N205="zákl. přenesená",J205,0)</f>
        <v>0</v>
      </c>
      <c r="BH205" s="169">
        <f>IF(N205="sníž. přenesená",J205,0)</f>
        <v>0</v>
      </c>
      <c r="BI205" s="169">
        <f>IF(N205="nulová",J205,0)</f>
        <v>0</v>
      </c>
      <c r="BJ205" s="17" t="s">
        <v>21</v>
      </c>
      <c r="BK205" s="169">
        <f>ROUND(I205*H205,2)</f>
        <v>0</v>
      </c>
      <c r="BL205" s="17" t="s">
        <v>556</v>
      </c>
      <c r="BM205" s="168" t="s">
        <v>2907</v>
      </c>
    </row>
    <row r="206" spans="2:65" s="1" customFormat="1" ht="36" customHeight="1">
      <c r="B206" s="156"/>
      <c r="C206" s="157" t="s">
        <v>493</v>
      </c>
      <c r="D206" s="157" t="s">
        <v>168</v>
      </c>
      <c r="E206" s="158" t="s">
        <v>2908</v>
      </c>
      <c r="F206" s="159" t="s">
        <v>2909</v>
      </c>
      <c r="G206" s="160" t="s">
        <v>223</v>
      </c>
      <c r="H206" s="161">
        <v>3</v>
      </c>
      <c r="I206" s="162"/>
      <c r="J206" s="163">
        <f>ROUND(I206*H206,2)</f>
        <v>0</v>
      </c>
      <c r="K206" s="159" t="s">
        <v>575</v>
      </c>
      <c r="L206" s="32"/>
      <c r="M206" s="164" t="s">
        <v>1</v>
      </c>
      <c r="N206" s="165" t="s">
        <v>45</v>
      </c>
      <c r="O206" s="55"/>
      <c r="P206" s="166">
        <f>O206*H206</f>
        <v>0</v>
      </c>
      <c r="Q206" s="166">
        <v>0</v>
      </c>
      <c r="R206" s="166">
        <f>Q206*H206</f>
        <v>0</v>
      </c>
      <c r="S206" s="166">
        <v>0</v>
      </c>
      <c r="T206" s="167">
        <f>S206*H206</f>
        <v>0</v>
      </c>
      <c r="AR206" s="168" t="s">
        <v>556</v>
      </c>
      <c r="AT206" s="168" t="s">
        <v>168</v>
      </c>
      <c r="AU206" s="168" t="s">
        <v>88</v>
      </c>
      <c r="AY206" s="17" t="s">
        <v>166</v>
      </c>
      <c r="BE206" s="169">
        <f>IF(N206="základní",J206,0)</f>
        <v>0</v>
      </c>
      <c r="BF206" s="169">
        <f>IF(N206="snížená",J206,0)</f>
        <v>0</v>
      </c>
      <c r="BG206" s="169">
        <f>IF(N206="zákl. přenesená",J206,0)</f>
        <v>0</v>
      </c>
      <c r="BH206" s="169">
        <f>IF(N206="sníž. přenesená",J206,0)</f>
        <v>0</v>
      </c>
      <c r="BI206" s="169">
        <f>IF(N206="nulová",J206,0)</f>
        <v>0</v>
      </c>
      <c r="BJ206" s="17" t="s">
        <v>21</v>
      </c>
      <c r="BK206" s="169">
        <f>ROUND(I206*H206,2)</f>
        <v>0</v>
      </c>
      <c r="BL206" s="17" t="s">
        <v>556</v>
      </c>
      <c r="BM206" s="168" t="s">
        <v>2910</v>
      </c>
    </row>
    <row r="207" spans="2:65" s="12" customFormat="1" ht="10.199999999999999">
      <c r="B207" s="170"/>
      <c r="D207" s="171" t="s">
        <v>175</v>
      </c>
      <c r="E207" s="172" t="s">
        <v>1</v>
      </c>
      <c r="F207" s="173" t="s">
        <v>181</v>
      </c>
      <c r="H207" s="174">
        <v>3</v>
      </c>
      <c r="I207" s="175"/>
      <c r="L207" s="170"/>
      <c r="M207" s="176"/>
      <c r="N207" s="177"/>
      <c r="O207" s="177"/>
      <c r="P207" s="177"/>
      <c r="Q207" s="177"/>
      <c r="R207" s="177"/>
      <c r="S207" s="177"/>
      <c r="T207" s="178"/>
      <c r="AT207" s="172" t="s">
        <v>175</v>
      </c>
      <c r="AU207" s="172" t="s">
        <v>88</v>
      </c>
      <c r="AV207" s="12" t="s">
        <v>88</v>
      </c>
      <c r="AW207" s="12" t="s">
        <v>36</v>
      </c>
      <c r="AX207" s="12" t="s">
        <v>21</v>
      </c>
      <c r="AY207" s="172" t="s">
        <v>166</v>
      </c>
    </row>
    <row r="208" spans="2:65" s="1" customFormat="1" ht="16.5" customHeight="1">
      <c r="B208" s="156"/>
      <c r="C208" s="179" t="s">
        <v>497</v>
      </c>
      <c r="D208" s="179" t="s">
        <v>226</v>
      </c>
      <c r="E208" s="180" t="s">
        <v>2911</v>
      </c>
      <c r="F208" s="181" t="s">
        <v>2912</v>
      </c>
      <c r="G208" s="182" t="s">
        <v>223</v>
      </c>
      <c r="H208" s="183">
        <v>2</v>
      </c>
      <c r="I208" s="184"/>
      <c r="J208" s="185">
        <f>ROUND(I208*H208,2)</f>
        <v>0</v>
      </c>
      <c r="K208" s="181" t="s">
        <v>1</v>
      </c>
      <c r="L208" s="186"/>
      <c r="M208" s="187" t="s">
        <v>1</v>
      </c>
      <c r="N208" s="188" t="s">
        <v>45</v>
      </c>
      <c r="O208" s="55"/>
      <c r="P208" s="166">
        <f>O208*H208</f>
        <v>0</v>
      </c>
      <c r="Q208" s="166">
        <v>3.5E-4</v>
      </c>
      <c r="R208" s="166">
        <f>Q208*H208</f>
        <v>6.9999999999999999E-4</v>
      </c>
      <c r="S208" s="166">
        <v>0</v>
      </c>
      <c r="T208" s="167">
        <f>S208*H208</f>
        <v>0</v>
      </c>
      <c r="AR208" s="168" t="s">
        <v>589</v>
      </c>
      <c r="AT208" s="168" t="s">
        <v>226</v>
      </c>
      <c r="AU208" s="168" t="s">
        <v>88</v>
      </c>
      <c r="AY208" s="17" t="s">
        <v>166</v>
      </c>
      <c r="BE208" s="169">
        <f>IF(N208="základní",J208,0)</f>
        <v>0</v>
      </c>
      <c r="BF208" s="169">
        <f>IF(N208="snížená",J208,0)</f>
        <v>0</v>
      </c>
      <c r="BG208" s="169">
        <f>IF(N208="zákl. přenesená",J208,0)</f>
        <v>0</v>
      </c>
      <c r="BH208" s="169">
        <f>IF(N208="sníž. přenesená",J208,0)</f>
        <v>0</v>
      </c>
      <c r="BI208" s="169">
        <f>IF(N208="nulová",J208,0)</f>
        <v>0</v>
      </c>
      <c r="BJ208" s="17" t="s">
        <v>21</v>
      </c>
      <c r="BK208" s="169">
        <f>ROUND(I208*H208,2)</f>
        <v>0</v>
      </c>
      <c r="BL208" s="17" t="s">
        <v>589</v>
      </c>
      <c r="BM208" s="168" t="s">
        <v>2913</v>
      </c>
    </row>
    <row r="209" spans="2:65" s="12" customFormat="1" ht="10.199999999999999">
      <c r="B209" s="170"/>
      <c r="D209" s="171" t="s">
        <v>175</v>
      </c>
      <c r="E209" s="172" t="s">
        <v>1</v>
      </c>
      <c r="F209" s="173" t="s">
        <v>88</v>
      </c>
      <c r="H209" s="174">
        <v>2</v>
      </c>
      <c r="I209" s="175"/>
      <c r="L209" s="170"/>
      <c r="M209" s="176"/>
      <c r="N209" s="177"/>
      <c r="O209" s="177"/>
      <c r="P209" s="177"/>
      <c r="Q209" s="177"/>
      <c r="R209" s="177"/>
      <c r="S209" s="177"/>
      <c r="T209" s="178"/>
      <c r="AT209" s="172" t="s">
        <v>175</v>
      </c>
      <c r="AU209" s="172" t="s">
        <v>88</v>
      </c>
      <c r="AV209" s="12" t="s">
        <v>88</v>
      </c>
      <c r="AW209" s="12" t="s">
        <v>36</v>
      </c>
      <c r="AX209" s="12" t="s">
        <v>21</v>
      </c>
      <c r="AY209" s="172" t="s">
        <v>166</v>
      </c>
    </row>
    <row r="210" spans="2:65" s="1" customFormat="1" ht="48" customHeight="1">
      <c r="B210" s="156"/>
      <c r="C210" s="157" t="s">
        <v>501</v>
      </c>
      <c r="D210" s="157" t="s">
        <v>168</v>
      </c>
      <c r="E210" s="158" t="s">
        <v>2914</v>
      </c>
      <c r="F210" s="159" t="s">
        <v>2915</v>
      </c>
      <c r="G210" s="160" t="s">
        <v>223</v>
      </c>
      <c r="H210" s="161">
        <v>3</v>
      </c>
      <c r="I210" s="162"/>
      <c r="J210" s="163">
        <f>ROUND(I210*H210,2)</f>
        <v>0</v>
      </c>
      <c r="K210" s="159" t="s">
        <v>575</v>
      </c>
      <c r="L210" s="32"/>
      <c r="M210" s="164" t="s">
        <v>1</v>
      </c>
      <c r="N210" s="165" t="s">
        <v>45</v>
      </c>
      <c r="O210" s="55"/>
      <c r="P210" s="166">
        <f>O210*H210</f>
        <v>0</v>
      </c>
      <c r="Q210" s="166">
        <v>0</v>
      </c>
      <c r="R210" s="166">
        <f>Q210*H210</f>
        <v>0</v>
      </c>
      <c r="S210" s="166">
        <v>0</v>
      </c>
      <c r="T210" s="167">
        <f>S210*H210</f>
        <v>0</v>
      </c>
      <c r="AR210" s="168" t="s">
        <v>556</v>
      </c>
      <c r="AT210" s="168" t="s">
        <v>168</v>
      </c>
      <c r="AU210" s="168" t="s">
        <v>88</v>
      </c>
      <c r="AY210" s="17" t="s">
        <v>166</v>
      </c>
      <c r="BE210" s="169">
        <f>IF(N210="základní",J210,0)</f>
        <v>0</v>
      </c>
      <c r="BF210" s="169">
        <f>IF(N210="snížená",J210,0)</f>
        <v>0</v>
      </c>
      <c r="BG210" s="169">
        <f>IF(N210="zákl. přenesená",J210,0)</f>
        <v>0</v>
      </c>
      <c r="BH210" s="169">
        <f>IF(N210="sníž. přenesená",J210,0)</f>
        <v>0</v>
      </c>
      <c r="BI210" s="169">
        <f>IF(N210="nulová",J210,0)</f>
        <v>0</v>
      </c>
      <c r="BJ210" s="17" t="s">
        <v>21</v>
      </c>
      <c r="BK210" s="169">
        <f>ROUND(I210*H210,2)</f>
        <v>0</v>
      </c>
      <c r="BL210" s="17" t="s">
        <v>556</v>
      </c>
      <c r="BM210" s="168" t="s">
        <v>2916</v>
      </c>
    </row>
    <row r="211" spans="2:65" s="12" customFormat="1" ht="10.199999999999999">
      <c r="B211" s="170"/>
      <c r="D211" s="171" t="s">
        <v>175</v>
      </c>
      <c r="E211" s="172" t="s">
        <v>1</v>
      </c>
      <c r="F211" s="173" t="s">
        <v>181</v>
      </c>
      <c r="H211" s="174">
        <v>3</v>
      </c>
      <c r="I211" s="175"/>
      <c r="L211" s="170"/>
      <c r="M211" s="176"/>
      <c r="N211" s="177"/>
      <c r="O211" s="177"/>
      <c r="P211" s="177"/>
      <c r="Q211" s="177"/>
      <c r="R211" s="177"/>
      <c r="S211" s="177"/>
      <c r="T211" s="178"/>
      <c r="AT211" s="172" t="s">
        <v>175</v>
      </c>
      <c r="AU211" s="172" t="s">
        <v>88</v>
      </c>
      <c r="AV211" s="12" t="s">
        <v>88</v>
      </c>
      <c r="AW211" s="12" t="s">
        <v>36</v>
      </c>
      <c r="AX211" s="12" t="s">
        <v>21</v>
      </c>
      <c r="AY211" s="172" t="s">
        <v>166</v>
      </c>
    </row>
    <row r="212" spans="2:65" s="1" customFormat="1" ht="24" customHeight="1">
      <c r="B212" s="156"/>
      <c r="C212" s="179" t="s">
        <v>506</v>
      </c>
      <c r="D212" s="179" t="s">
        <v>226</v>
      </c>
      <c r="E212" s="180" t="s">
        <v>2917</v>
      </c>
      <c r="F212" s="181" t="s">
        <v>2918</v>
      </c>
      <c r="G212" s="182" t="s">
        <v>223</v>
      </c>
      <c r="H212" s="183">
        <v>1</v>
      </c>
      <c r="I212" s="184"/>
      <c r="J212" s="185">
        <f>ROUND(I212*H212,2)</f>
        <v>0</v>
      </c>
      <c r="K212" s="181" t="s">
        <v>575</v>
      </c>
      <c r="L212" s="186"/>
      <c r="M212" s="187" t="s">
        <v>1</v>
      </c>
      <c r="N212" s="188" t="s">
        <v>45</v>
      </c>
      <c r="O212" s="55"/>
      <c r="P212" s="166">
        <f>O212*H212</f>
        <v>0</v>
      </c>
      <c r="Q212" s="166">
        <v>2.2599999999999999E-4</v>
      </c>
      <c r="R212" s="166">
        <f>Q212*H212</f>
        <v>2.2599999999999999E-4</v>
      </c>
      <c r="S212" s="166">
        <v>0</v>
      </c>
      <c r="T212" s="167">
        <f>S212*H212</f>
        <v>0</v>
      </c>
      <c r="AR212" s="168" t="s">
        <v>589</v>
      </c>
      <c r="AT212" s="168" t="s">
        <v>226</v>
      </c>
      <c r="AU212" s="168" t="s">
        <v>88</v>
      </c>
      <c r="AY212" s="17" t="s">
        <v>166</v>
      </c>
      <c r="BE212" s="169">
        <f>IF(N212="základní",J212,0)</f>
        <v>0</v>
      </c>
      <c r="BF212" s="169">
        <f>IF(N212="snížená",J212,0)</f>
        <v>0</v>
      </c>
      <c r="BG212" s="169">
        <f>IF(N212="zákl. přenesená",J212,0)</f>
        <v>0</v>
      </c>
      <c r="BH212" s="169">
        <f>IF(N212="sníž. přenesená",J212,0)</f>
        <v>0</v>
      </c>
      <c r="BI212" s="169">
        <f>IF(N212="nulová",J212,0)</f>
        <v>0</v>
      </c>
      <c r="BJ212" s="17" t="s">
        <v>21</v>
      </c>
      <c r="BK212" s="169">
        <f>ROUND(I212*H212,2)</f>
        <v>0</v>
      </c>
      <c r="BL212" s="17" t="s">
        <v>589</v>
      </c>
      <c r="BM212" s="168" t="s">
        <v>2919</v>
      </c>
    </row>
    <row r="213" spans="2:65" s="12" customFormat="1" ht="10.199999999999999">
      <c r="B213" s="170"/>
      <c r="D213" s="171" t="s">
        <v>175</v>
      </c>
      <c r="E213" s="172" t="s">
        <v>1</v>
      </c>
      <c r="F213" s="173" t="s">
        <v>21</v>
      </c>
      <c r="H213" s="174">
        <v>1</v>
      </c>
      <c r="I213" s="175"/>
      <c r="L213" s="170"/>
      <c r="M213" s="176"/>
      <c r="N213" s="177"/>
      <c r="O213" s="177"/>
      <c r="P213" s="177"/>
      <c r="Q213" s="177"/>
      <c r="R213" s="177"/>
      <c r="S213" s="177"/>
      <c r="T213" s="178"/>
      <c r="AT213" s="172" t="s">
        <v>175</v>
      </c>
      <c r="AU213" s="172" t="s">
        <v>88</v>
      </c>
      <c r="AV213" s="12" t="s">
        <v>88</v>
      </c>
      <c r="AW213" s="12" t="s">
        <v>36</v>
      </c>
      <c r="AX213" s="12" t="s">
        <v>21</v>
      </c>
      <c r="AY213" s="172" t="s">
        <v>166</v>
      </c>
    </row>
    <row r="214" spans="2:65" s="1" customFormat="1" ht="24" customHeight="1">
      <c r="B214" s="156"/>
      <c r="C214" s="179" t="s">
        <v>510</v>
      </c>
      <c r="D214" s="179" t="s">
        <v>226</v>
      </c>
      <c r="E214" s="180" t="s">
        <v>2920</v>
      </c>
      <c r="F214" s="181" t="s">
        <v>2921</v>
      </c>
      <c r="G214" s="182" t="s">
        <v>223</v>
      </c>
      <c r="H214" s="183">
        <v>2</v>
      </c>
      <c r="I214" s="184"/>
      <c r="J214" s="185">
        <f>ROUND(I214*H214,2)</f>
        <v>0</v>
      </c>
      <c r="K214" s="181" t="s">
        <v>575</v>
      </c>
      <c r="L214" s="186"/>
      <c r="M214" s="187" t="s">
        <v>1</v>
      </c>
      <c r="N214" s="188" t="s">
        <v>45</v>
      </c>
      <c r="O214" s="55"/>
      <c r="P214" s="166">
        <f>O214*H214</f>
        <v>0</v>
      </c>
      <c r="Q214" s="166">
        <v>1.35E-4</v>
      </c>
      <c r="R214" s="166">
        <f>Q214*H214</f>
        <v>2.7E-4</v>
      </c>
      <c r="S214" s="166">
        <v>0</v>
      </c>
      <c r="T214" s="167">
        <f>S214*H214</f>
        <v>0</v>
      </c>
      <c r="AR214" s="168" t="s">
        <v>589</v>
      </c>
      <c r="AT214" s="168" t="s">
        <v>226</v>
      </c>
      <c r="AU214" s="168" t="s">
        <v>88</v>
      </c>
      <c r="AY214" s="17" t="s">
        <v>166</v>
      </c>
      <c r="BE214" s="169">
        <f>IF(N214="základní",J214,0)</f>
        <v>0</v>
      </c>
      <c r="BF214" s="169">
        <f>IF(N214="snížená",J214,0)</f>
        <v>0</v>
      </c>
      <c r="BG214" s="169">
        <f>IF(N214="zákl. přenesená",J214,0)</f>
        <v>0</v>
      </c>
      <c r="BH214" s="169">
        <f>IF(N214="sníž. přenesená",J214,0)</f>
        <v>0</v>
      </c>
      <c r="BI214" s="169">
        <f>IF(N214="nulová",J214,0)</f>
        <v>0</v>
      </c>
      <c r="BJ214" s="17" t="s">
        <v>21</v>
      </c>
      <c r="BK214" s="169">
        <f>ROUND(I214*H214,2)</f>
        <v>0</v>
      </c>
      <c r="BL214" s="17" t="s">
        <v>589</v>
      </c>
      <c r="BM214" s="168" t="s">
        <v>2922</v>
      </c>
    </row>
    <row r="215" spans="2:65" s="12" customFormat="1" ht="10.199999999999999">
      <c r="B215" s="170"/>
      <c r="D215" s="171" t="s">
        <v>175</v>
      </c>
      <c r="E215" s="172" t="s">
        <v>1</v>
      </c>
      <c r="F215" s="173" t="s">
        <v>88</v>
      </c>
      <c r="H215" s="174">
        <v>2</v>
      </c>
      <c r="I215" s="175"/>
      <c r="L215" s="170"/>
      <c r="M215" s="176"/>
      <c r="N215" s="177"/>
      <c r="O215" s="177"/>
      <c r="P215" s="177"/>
      <c r="Q215" s="177"/>
      <c r="R215" s="177"/>
      <c r="S215" s="177"/>
      <c r="T215" s="178"/>
      <c r="AT215" s="172" t="s">
        <v>175</v>
      </c>
      <c r="AU215" s="172" t="s">
        <v>88</v>
      </c>
      <c r="AV215" s="12" t="s">
        <v>88</v>
      </c>
      <c r="AW215" s="12" t="s">
        <v>36</v>
      </c>
      <c r="AX215" s="12" t="s">
        <v>21</v>
      </c>
      <c r="AY215" s="172" t="s">
        <v>166</v>
      </c>
    </row>
    <row r="216" spans="2:65" s="1" customFormat="1" ht="36" customHeight="1">
      <c r="B216" s="156"/>
      <c r="C216" s="157" t="s">
        <v>514</v>
      </c>
      <c r="D216" s="157" t="s">
        <v>168</v>
      </c>
      <c r="E216" s="158" t="s">
        <v>2923</v>
      </c>
      <c r="F216" s="159" t="s">
        <v>2924</v>
      </c>
      <c r="G216" s="160" t="s">
        <v>223</v>
      </c>
      <c r="H216" s="161">
        <v>115</v>
      </c>
      <c r="I216" s="162"/>
      <c r="J216" s="163">
        <f>ROUND(I216*H216,2)</f>
        <v>0</v>
      </c>
      <c r="K216" s="159" t="s">
        <v>575</v>
      </c>
      <c r="L216" s="32"/>
      <c r="M216" s="164" t="s">
        <v>1</v>
      </c>
      <c r="N216" s="165" t="s">
        <v>45</v>
      </c>
      <c r="O216" s="55"/>
      <c r="P216" s="166">
        <f>O216*H216</f>
        <v>0</v>
      </c>
      <c r="Q216" s="166">
        <v>0</v>
      </c>
      <c r="R216" s="166">
        <f>Q216*H216</f>
        <v>0</v>
      </c>
      <c r="S216" s="166">
        <v>0</v>
      </c>
      <c r="T216" s="167">
        <f>S216*H216</f>
        <v>0</v>
      </c>
      <c r="AR216" s="168" t="s">
        <v>556</v>
      </c>
      <c r="AT216" s="168" t="s">
        <v>168</v>
      </c>
      <c r="AU216" s="168" t="s">
        <v>88</v>
      </c>
      <c r="AY216" s="17" t="s">
        <v>166</v>
      </c>
      <c r="BE216" s="169">
        <f>IF(N216="základní",J216,0)</f>
        <v>0</v>
      </c>
      <c r="BF216" s="169">
        <f>IF(N216="snížená",J216,0)</f>
        <v>0</v>
      </c>
      <c r="BG216" s="169">
        <f>IF(N216="zákl. přenesená",J216,0)</f>
        <v>0</v>
      </c>
      <c r="BH216" s="169">
        <f>IF(N216="sníž. přenesená",J216,0)</f>
        <v>0</v>
      </c>
      <c r="BI216" s="169">
        <f>IF(N216="nulová",J216,0)</f>
        <v>0</v>
      </c>
      <c r="BJ216" s="17" t="s">
        <v>21</v>
      </c>
      <c r="BK216" s="169">
        <f>ROUND(I216*H216,2)</f>
        <v>0</v>
      </c>
      <c r="BL216" s="17" t="s">
        <v>556</v>
      </c>
      <c r="BM216" s="168" t="s">
        <v>2925</v>
      </c>
    </row>
    <row r="217" spans="2:65" s="12" customFormat="1" ht="10.199999999999999">
      <c r="B217" s="170"/>
      <c r="D217" s="171" t="s">
        <v>175</v>
      </c>
      <c r="E217" s="172" t="s">
        <v>1</v>
      </c>
      <c r="F217" s="173" t="s">
        <v>580</v>
      </c>
      <c r="H217" s="174">
        <v>115</v>
      </c>
      <c r="I217" s="175"/>
      <c r="L217" s="170"/>
      <c r="M217" s="176"/>
      <c r="N217" s="177"/>
      <c r="O217" s="177"/>
      <c r="P217" s="177"/>
      <c r="Q217" s="177"/>
      <c r="R217" s="177"/>
      <c r="S217" s="177"/>
      <c r="T217" s="178"/>
      <c r="AT217" s="172" t="s">
        <v>175</v>
      </c>
      <c r="AU217" s="172" t="s">
        <v>88</v>
      </c>
      <c r="AV217" s="12" t="s">
        <v>88</v>
      </c>
      <c r="AW217" s="12" t="s">
        <v>36</v>
      </c>
      <c r="AX217" s="12" t="s">
        <v>21</v>
      </c>
      <c r="AY217" s="172" t="s">
        <v>166</v>
      </c>
    </row>
    <row r="218" spans="2:65" s="1" customFormat="1" ht="16.5" customHeight="1">
      <c r="B218" s="156"/>
      <c r="C218" s="179" t="s">
        <v>520</v>
      </c>
      <c r="D218" s="179" t="s">
        <v>226</v>
      </c>
      <c r="E218" s="180" t="s">
        <v>2926</v>
      </c>
      <c r="F218" s="181" t="s">
        <v>2927</v>
      </c>
      <c r="G218" s="182" t="s">
        <v>223</v>
      </c>
      <c r="H218" s="183">
        <v>115</v>
      </c>
      <c r="I218" s="184"/>
      <c r="J218" s="185">
        <f>ROUND(I218*H218,2)</f>
        <v>0</v>
      </c>
      <c r="K218" s="181" t="s">
        <v>1</v>
      </c>
      <c r="L218" s="186"/>
      <c r="M218" s="187" t="s">
        <v>1</v>
      </c>
      <c r="N218" s="188" t="s">
        <v>45</v>
      </c>
      <c r="O218" s="55"/>
      <c r="P218" s="166">
        <f>O218*H218</f>
        <v>0</v>
      </c>
      <c r="Q218" s="166">
        <v>9.0000000000000006E-5</v>
      </c>
      <c r="R218" s="166">
        <f>Q218*H218</f>
        <v>1.035E-2</v>
      </c>
      <c r="S218" s="166">
        <v>0</v>
      </c>
      <c r="T218" s="167">
        <f>S218*H218</f>
        <v>0</v>
      </c>
      <c r="AR218" s="168" t="s">
        <v>589</v>
      </c>
      <c r="AT218" s="168" t="s">
        <v>226</v>
      </c>
      <c r="AU218" s="168" t="s">
        <v>88</v>
      </c>
      <c r="AY218" s="17" t="s">
        <v>166</v>
      </c>
      <c r="BE218" s="169">
        <f>IF(N218="základní",J218,0)</f>
        <v>0</v>
      </c>
      <c r="BF218" s="169">
        <f>IF(N218="snížená",J218,0)</f>
        <v>0</v>
      </c>
      <c r="BG218" s="169">
        <f>IF(N218="zákl. přenesená",J218,0)</f>
        <v>0</v>
      </c>
      <c r="BH218" s="169">
        <f>IF(N218="sníž. přenesená",J218,0)</f>
        <v>0</v>
      </c>
      <c r="BI218" s="169">
        <f>IF(N218="nulová",J218,0)</f>
        <v>0</v>
      </c>
      <c r="BJ218" s="17" t="s">
        <v>21</v>
      </c>
      <c r="BK218" s="169">
        <f>ROUND(I218*H218,2)</f>
        <v>0</v>
      </c>
      <c r="BL218" s="17" t="s">
        <v>589</v>
      </c>
      <c r="BM218" s="168" t="s">
        <v>2928</v>
      </c>
    </row>
    <row r="219" spans="2:65" s="12" customFormat="1" ht="10.199999999999999">
      <c r="B219" s="170"/>
      <c r="D219" s="171" t="s">
        <v>175</v>
      </c>
      <c r="E219" s="172" t="s">
        <v>1</v>
      </c>
      <c r="F219" s="173" t="s">
        <v>580</v>
      </c>
      <c r="H219" s="174">
        <v>115</v>
      </c>
      <c r="I219" s="175"/>
      <c r="L219" s="170"/>
      <c r="M219" s="176"/>
      <c r="N219" s="177"/>
      <c r="O219" s="177"/>
      <c r="P219" s="177"/>
      <c r="Q219" s="177"/>
      <c r="R219" s="177"/>
      <c r="S219" s="177"/>
      <c r="T219" s="178"/>
      <c r="AT219" s="172" t="s">
        <v>175</v>
      </c>
      <c r="AU219" s="172" t="s">
        <v>88</v>
      </c>
      <c r="AV219" s="12" t="s">
        <v>88</v>
      </c>
      <c r="AW219" s="12" t="s">
        <v>36</v>
      </c>
      <c r="AX219" s="12" t="s">
        <v>21</v>
      </c>
      <c r="AY219" s="172" t="s">
        <v>166</v>
      </c>
    </row>
    <row r="220" spans="2:65" s="1" customFormat="1" ht="48" customHeight="1">
      <c r="B220" s="156"/>
      <c r="C220" s="157" t="s">
        <v>525</v>
      </c>
      <c r="D220" s="157" t="s">
        <v>168</v>
      </c>
      <c r="E220" s="158" t="s">
        <v>2865</v>
      </c>
      <c r="F220" s="159" t="s">
        <v>2866</v>
      </c>
      <c r="G220" s="160" t="s">
        <v>223</v>
      </c>
      <c r="H220" s="161">
        <v>72</v>
      </c>
      <c r="I220" s="162"/>
      <c r="J220" s="163">
        <f>ROUND(I220*H220,2)</f>
        <v>0</v>
      </c>
      <c r="K220" s="159" t="s">
        <v>575</v>
      </c>
      <c r="L220" s="32"/>
      <c r="M220" s="164" t="s">
        <v>1</v>
      </c>
      <c r="N220" s="165" t="s">
        <v>45</v>
      </c>
      <c r="O220" s="55"/>
      <c r="P220" s="166">
        <f>O220*H220</f>
        <v>0</v>
      </c>
      <c r="Q220" s="166">
        <v>0</v>
      </c>
      <c r="R220" s="166">
        <f>Q220*H220</f>
        <v>0</v>
      </c>
      <c r="S220" s="166">
        <v>0</v>
      </c>
      <c r="T220" s="167">
        <f>S220*H220</f>
        <v>0</v>
      </c>
      <c r="AR220" s="168" t="s">
        <v>556</v>
      </c>
      <c r="AT220" s="168" t="s">
        <v>168</v>
      </c>
      <c r="AU220" s="168" t="s">
        <v>88</v>
      </c>
      <c r="AY220" s="17" t="s">
        <v>166</v>
      </c>
      <c r="BE220" s="169">
        <f>IF(N220="základní",J220,0)</f>
        <v>0</v>
      </c>
      <c r="BF220" s="169">
        <f>IF(N220="snížená",J220,0)</f>
        <v>0</v>
      </c>
      <c r="BG220" s="169">
        <f>IF(N220="zákl. přenesená",J220,0)</f>
        <v>0</v>
      </c>
      <c r="BH220" s="169">
        <f>IF(N220="sníž. přenesená",J220,0)</f>
        <v>0</v>
      </c>
      <c r="BI220" s="169">
        <f>IF(N220="nulová",J220,0)</f>
        <v>0</v>
      </c>
      <c r="BJ220" s="17" t="s">
        <v>21</v>
      </c>
      <c r="BK220" s="169">
        <f>ROUND(I220*H220,2)</f>
        <v>0</v>
      </c>
      <c r="BL220" s="17" t="s">
        <v>556</v>
      </c>
      <c r="BM220" s="168" t="s">
        <v>2929</v>
      </c>
    </row>
    <row r="221" spans="2:65" s="12" customFormat="1" ht="10.199999999999999">
      <c r="B221" s="170"/>
      <c r="D221" s="171" t="s">
        <v>175</v>
      </c>
      <c r="E221" s="172" t="s">
        <v>1</v>
      </c>
      <c r="F221" s="173" t="s">
        <v>1055</v>
      </c>
      <c r="H221" s="174">
        <v>72</v>
      </c>
      <c r="I221" s="175"/>
      <c r="L221" s="170"/>
      <c r="M221" s="176"/>
      <c r="N221" s="177"/>
      <c r="O221" s="177"/>
      <c r="P221" s="177"/>
      <c r="Q221" s="177"/>
      <c r="R221" s="177"/>
      <c r="S221" s="177"/>
      <c r="T221" s="178"/>
      <c r="AT221" s="172" t="s">
        <v>175</v>
      </c>
      <c r="AU221" s="172" t="s">
        <v>88</v>
      </c>
      <c r="AV221" s="12" t="s">
        <v>88</v>
      </c>
      <c r="AW221" s="12" t="s">
        <v>36</v>
      </c>
      <c r="AX221" s="12" t="s">
        <v>21</v>
      </c>
      <c r="AY221" s="172" t="s">
        <v>166</v>
      </c>
    </row>
    <row r="222" spans="2:65" s="1" customFormat="1" ht="36" customHeight="1">
      <c r="B222" s="156"/>
      <c r="C222" s="179" t="s">
        <v>529</v>
      </c>
      <c r="D222" s="179" t="s">
        <v>226</v>
      </c>
      <c r="E222" s="180" t="s">
        <v>2930</v>
      </c>
      <c r="F222" s="181" t="s">
        <v>2931</v>
      </c>
      <c r="G222" s="182" t="s">
        <v>223</v>
      </c>
      <c r="H222" s="183">
        <v>72</v>
      </c>
      <c r="I222" s="184"/>
      <c r="J222" s="185">
        <f>ROUND(I222*H222,2)</f>
        <v>0</v>
      </c>
      <c r="K222" s="181" t="s">
        <v>575</v>
      </c>
      <c r="L222" s="186"/>
      <c r="M222" s="187" t="s">
        <v>1</v>
      </c>
      <c r="N222" s="188" t="s">
        <v>45</v>
      </c>
      <c r="O222" s="55"/>
      <c r="P222" s="166">
        <f>O222*H222</f>
        <v>0</v>
      </c>
      <c r="Q222" s="166">
        <v>1.8599999999999999E-4</v>
      </c>
      <c r="R222" s="166">
        <f>Q222*H222</f>
        <v>1.3391999999999999E-2</v>
      </c>
      <c r="S222" s="166">
        <v>0</v>
      </c>
      <c r="T222" s="167">
        <f>S222*H222</f>
        <v>0</v>
      </c>
      <c r="AR222" s="168" t="s">
        <v>589</v>
      </c>
      <c r="AT222" s="168" t="s">
        <v>226</v>
      </c>
      <c r="AU222" s="168" t="s">
        <v>88</v>
      </c>
      <c r="AY222" s="17" t="s">
        <v>166</v>
      </c>
      <c r="BE222" s="169">
        <f>IF(N222="základní",J222,0)</f>
        <v>0</v>
      </c>
      <c r="BF222" s="169">
        <f>IF(N222="snížená",J222,0)</f>
        <v>0</v>
      </c>
      <c r="BG222" s="169">
        <f>IF(N222="zákl. přenesená",J222,0)</f>
        <v>0</v>
      </c>
      <c r="BH222" s="169">
        <f>IF(N222="sníž. přenesená",J222,0)</f>
        <v>0</v>
      </c>
      <c r="BI222" s="169">
        <f>IF(N222="nulová",J222,0)</f>
        <v>0</v>
      </c>
      <c r="BJ222" s="17" t="s">
        <v>21</v>
      </c>
      <c r="BK222" s="169">
        <f>ROUND(I222*H222,2)</f>
        <v>0</v>
      </c>
      <c r="BL222" s="17" t="s">
        <v>589</v>
      </c>
      <c r="BM222" s="168" t="s">
        <v>2932</v>
      </c>
    </row>
    <row r="223" spans="2:65" s="12" customFormat="1" ht="10.199999999999999">
      <c r="B223" s="170"/>
      <c r="D223" s="171" t="s">
        <v>175</v>
      </c>
      <c r="E223" s="172" t="s">
        <v>1</v>
      </c>
      <c r="F223" s="173" t="s">
        <v>1055</v>
      </c>
      <c r="H223" s="174">
        <v>72</v>
      </c>
      <c r="I223" s="175"/>
      <c r="L223" s="170"/>
      <c r="M223" s="176"/>
      <c r="N223" s="177"/>
      <c r="O223" s="177"/>
      <c r="P223" s="177"/>
      <c r="Q223" s="177"/>
      <c r="R223" s="177"/>
      <c r="S223" s="177"/>
      <c r="T223" s="178"/>
      <c r="AT223" s="172" t="s">
        <v>175</v>
      </c>
      <c r="AU223" s="172" t="s">
        <v>88</v>
      </c>
      <c r="AV223" s="12" t="s">
        <v>88</v>
      </c>
      <c r="AW223" s="12" t="s">
        <v>36</v>
      </c>
      <c r="AX223" s="12" t="s">
        <v>21</v>
      </c>
      <c r="AY223" s="172" t="s">
        <v>166</v>
      </c>
    </row>
    <row r="224" spans="2:65" s="1" customFormat="1" ht="36" customHeight="1">
      <c r="B224" s="156"/>
      <c r="C224" s="157" t="s">
        <v>534</v>
      </c>
      <c r="D224" s="157" t="s">
        <v>168</v>
      </c>
      <c r="E224" s="158" t="s">
        <v>2933</v>
      </c>
      <c r="F224" s="159" t="s">
        <v>2934</v>
      </c>
      <c r="G224" s="160" t="s">
        <v>289</v>
      </c>
      <c r="H224" s="161">
        <v>40</v>
      </c>
      <c r="I224" s="162"/>
      <c r="J224" s="163">
        <f>ROUND(I224*H224,2)</f>
        <v>0</v>
      </c>
      <c r="K224" s="159" t="s">
        <v>575</v>
      </c>
      <c r="L224" s="32"/>
      <c r="M224" s="164" t="s">
        <v>1</v>
      </c>
      <c r="N224" s="165" t="s">
        <v>45</v>
      </c>
      <c r="O224" s="55"/>
      <c r="P224" s="166">
        <f>O224*H224</f>
        <v>0</v>
      </c>
      <c r="Q224" s="166">
        <v>0</v>
      </c>
      <c r="R224" s="166">
        <f>Q224*H224</f>
        <v>0</v>
      </c>
      <c r="S224" s="166">
        <v>0</v>
      </c>
      <c r="T224" s="167">
        <f>S224*H224</f>
        <v>0</v>
      </c>
      <c r="AR224" s="168" t="s">
        <v>556</v>
      </c>
      <c r="AT224" s="168" t="s">
        <v>168</v>
      </c>
      <c r="AU224" s="168" t="s">
        <v>88</v>
      </c>
      <c r="AY224" s="17" t="s">
        <v>166</v>
      </c>
      <c r="BE224" s="169">
        <f>IF(N224="základní",J224,0)</f>
        <v>0</v>
      </c>
      <c r="BF224" s="169">
        <f>IF(N224="snížená",J224,0)</f>
        <v>0</v>
      </c>
      <c r="BG224" s="169">
        <f>IF(N224="zákl. přenesená",J224,0)</f>
        <v>0</v>
      </c>
      <c r="BH224" s="169">
        <f>IF(N224="sníž. přenesená",J224,0)</f>
        <v>0</v>
      </c>
      <c r="BI224" s="169">
        <f>IF(N224="nulová",J224,0)</f>
        <v>0</v>
      </c>
      <c r="BJ224" s="17" t="s">
        <v>21</v>
      </c>
      <c r="BK224" s="169">
        <f>ROUND(I224*H224,2)</f>
        <v>0</v>
      </c>
      <c r="BL224" s="17" t="s">
        <v>556</v>
      </c>
      <c r="BM224" s="168" t="s">
        <v>2935</v>
      </c>
    </row>
    <row r="225" spans="2:65" s="12" customFormat="1" ht="10.199999999999999">
      <c r="B225" s="170"/>
      <c r="D225" s="171" t="s">
        <v>175</v>
      </c>
      <c r="E225" s="172" t="s">
        <v>1</v>
      </c>
      <c r="F225" s="173" t="s">
        <v>489</v>
      </c>
      <c r="H225" s="174">
        <v>40</v>
      </c>
      <c r="I225" s="175"/>
      <c r="L225" s="170"/>
      <c r="M225" s="176"/>
      <c r="N225" s="177"/>
      <c r="O225" s="177"/>
      <c r="P225" s="177"/>
      <c r="Q225" s="177"/>
      <c r="R225" s="177"/>
      <c r="S225" s="177"/>
      <c r="T225" s="178"/>
      <c r="AT225" s="172" t="s">
        <v>175</v>
      </c>
      <c r="AU225" s="172" t="s">
        <v>88</v>
      </c>
      <c r="AV225" s="12" t="s">
        <v>88</v>
      </c>
      <c r="AW225" s="12" t="s">
        <v>36</v>
      </c>
      <c r="AX225" s="12" t="s">
        <v>21</v>
      </c>
      <c r="AY225" s="172" t="s">
        <v>166</v>
      </c>
    </row>
    <row r="226" spans="2:65" s="1" customFormat="1" ht="16.5" customHeight="1">
      <c r="B226" s="156"/>
      <c r="C226" s="179" t="s">
        <v>540</v>
      </c>
      <c r="D226" s="179" t="s">
        <v>226</v>
      </c>
      <c r="E226" s="180" t="s">
        <v>2936</v>
      </c>
      <c r="F226" s="181" t="s">
        <v>2937</v>
      </c>
      <c r="G226" s="182" t="s">
        <v>289</v>
      </c>
      <c r="H226" s="183">
        <v>40</v>
      </c>
      <c r="I226" s="184"/>
      <c r="J226" s="185">
        <f>ROUND(I226*H226,2)</f>
        <v>0</v>
      </c>
      <c r="K226" s="181" t="s">
        <v>575</v>
      </c>
      <c r="L226" s="186"/>
      <c r="M226" s="187" t="s">
        <v>1</v>
      </c>
      <c r="N226" s="188" t="s">
        <v>45</v>
      </c>
      <c r="O226" s="55"/>
      <c r="P226" s="166">
        <f>O226*H226</f>
        <v>0</v>
      </c>
      <c r="Q226" s="166">
        <v>4.0000000000000003E-5</v>
      </c>
      <c r="R226" s="166">
        <f>Q226*H226</f>
        <v>1.6000000000000001E-3</v>
      </c>
      <c r="S226" s="166">
        <v>0</v>
      </c>
      <c r="T226" s="167">
        <f>S226*H226</f>
        <v>0</v>
      </c>
      <c r="AR226" s="168" t="s">
        <v>589</v>
      </c>
      <c r="AT226" s="168" t="s">
        <v>226</v>
      </c>
      <c r="AU226" s="168" t="s">
        <v>88</v>
      </c>
      <c r="AY226" s="17" t="s">
        <v>166</v>
      </c>
      <c r="BE226" s="169">
        <f>IF(N226="základní",J226,0)</f>
        <v>0</v>
      </c>
      <c r="BF226" s="169">
        <f>IF(N226="snížená",J226,0)</f>
        <v>0</v>
      </c>
      <c r="BG226" s="169">
        <f>IF(N226="zákl. přenesená",J226,0)</f>
        <v>0</v>
      </c>
      <c r="BH226" s="169">
        <f>IF(N226="sníž. přenesená",J226,0)</f>
        <v>0</v>
      </c>
      <c r="BI226" s="169">
        <f>IF(N226="nulová",J226,0)</f>
        <v>0</v>
      </c>
      <c r="BJ226" s="17" t="s">
        <v>21</v>
      </c>
      <c r="BK226" s="169">
        <f>ROUND(I226*H226,2)</f>
        <v>0</v>
      </c>
      <c r="BL226" s="17" t="s">
        <v>589</v>
      </c>
      <c r="BM226" s="168" t="s">
        <v>2938</v>
      </c>
    </row>
    <row r="227" spans="2:65" s="12" customFormat="1" ht="10.199999999999999">
      <c r="B227" s="170"/>
      <c r="D227" s="171" t="s">
        <v>175</v>
      </c>
      <c r="E227" s="172" t="s">
        <v>1</v>
      </c>
      <c r="F227" s="173" t="s">
        <v>489</v>
      </c>
      <c r="H227" s="174">
        <v>40</v>
      </c>
      <c r="I227" s="175"/>
      <c r="L227" s="170"/>
      <c r="M227" s="176"/>
      <c r="N227" s="177"/>
      <c r="O227" s="177"/>
      <c r="P227" s="177"/>
      <c r="Q227" s="177"/>
      <c r="R227" s="177"/>
      <c r="S227" s="177"/>
      <c r="T227" s="178"/>
      <c r="AT227" s="172" t="s">
        <v>175</v>
      </c>
      <c r="AU227" s="172" t="s">
        <v>88</v>
      </c>
      <c r="AV227" s="12" t="s">
        <v>88</v>
      </c>
      <c r="AW227" s="12" t="s">
        <v>36</v>
      </c>
      <c r="AX227" s="12" t="s">
        <v>21</v>
      </c>
      <c r="AY227" s="172" t="s">
        <v>166</v>
      </c>
    </row>
    <row r="228" spans="2:65" s="1" customFormat="1" ht="36" customHeight="1">
      <c r="B228" s="156"/>
      <c r="C228" s="157" t="s">
        <v>545</v>
      </c>
      <c r="D228" s="157" t="s">
        <v>168</v>
      </c>
      <c r="E228" s="158" t="s">
        <v>2939</v>
      </c>
      <c r="F228" s="159" t="s">
        <v>2940</v>
      </c>
      <c r="G228" s="160" t="s">
        <v>289</v>
      </c>
      <c r="H228" s="161">
        <v>30</v>
      </c>
      <c r="I228" s="162"/>
      <c r="J228" s="163">
        <f>ROUND(I228*H228,2)</f>
        <v>0</v>
      </c>
      <c r="K228" s="159" t="s">
        <v>575</v>
      </c>
      <c r="L228" s="32"/>
      <c r="M228" s="164" t="s">
        <v>1</v>
      </c>
      <c r="N228" s="165" t="s">
        <v>45</v>
      </c>
      <c r="O228" s="55"/>
      <c r="P228" s="166">
        <f>O228*H228</f>
        <v>0</v>
      </c>
      <c r="Q228" s="166">
        <v>0</v>
      </c>
      <c r="R228" s="166">
        <f>Q228*H228</f>
        <v>0</v>
      </c>
      <c r="S228" s="166">
        <v>0</v>
      </c>
      <c r="T228" s="167">
        <f>S228*H228</f>
        <v>0</v>
      </c>
      <c r="AR228" s="168" t="s">
        <v>556</v>
      </c>
      <c r="AT228" s="168" t="s">
        <v>168</v>
      </c>
      <c r="AU228" s="168" t="s">
        <v>88</v>
      </c>
      <c r="AY228" s="17" t="s">
        <v>166</v>
      </c>
      <c r="BE228" s="169">
        <f>IF(N228="základní",J228,0)</f>
        <v>0</v>
      </c>
      <c r="BF228" s="169">
        <f>IF(N228="snížená",J228,0)</f>
        <v>0</v>
      </c>
      <c r="BG228" s="169">
        <f>IF(N228="zákl. přenesená",J228,0)</f>
        <v>0</v>
      </c>
      <c r="BH228" s="169">
        <f>IF(N228="sníž. přenesená",J228,0)</f>
        <v>0</v>
      </c>
      <c r="BI228" s="169">
        <f>IF(N228="nulová",J228,0)</f>
        <v>0</v>
      </c>
      <c r="BJ228" s="17" t="s">
        <v>21</v>
      </c>
      <c r="BK228" s="169">
        <f>ROUND(I228*H228,2)</f>
        <v>0</v>
      </c>
      <c r="BL228" s="17" t="s">
        <v>556</v>
      </c>
      <c r="BM228" s="168" t="s">
        <v>2941</v>
      </c>
    </row>
    <row r="229" spans="2:65" s="12" customFormat="1" ht="10.199999999999999">
      <c r="B229" s="170"/>
      <c r="D229" s="171" t="s">
        <v>175</v>
      </c>
      <c r="E229" s="172" t="s">
        <v>1</v>
      </c>
      <c r="F229" s="173" t="s">
        <v>449</v>
      </c>
      <c r="H229" s="174">
        <v>30</v>
      </c>
      <c r="I229" s="175"/>
      <c r="L229" s="170"/>
      <c r="M229" s="176"/>
      <c r="N229" s="177"/>
      <c r="O229" s="177"/>
      <c r="P229" s="177"/>
      <c r="Q229" s="177"/>
      <c r="R229" s="177"/>
      <c r="S229" s="177"/>
      <c r="T229" s="178"/>
      <c r="AT229" s="172" t="s">
        <v>175</v>
      </c>
      <c r="AU229" s="172" t="s">
        <v>88</v>
      </c>
      <c r="AV229" s="12" t="s">
        <v>88</v>
      </c>
      <c r="AW229" s="12" t="s">
        <v>36</v>
      </c>
      <c r="AX229" s="12" t="s">
        <v>21</v>
      </c>
      <c r="AY229" s="172" t="s">
        <v>166</v>
      </c>
    </row>
    <row r="230" spans="2:65" s="1" customFormat="1" ht="16.5" customHeight="1">
      <c r="B230" s="156"/>
      <c r="C230" s="179" t="s">
        <v>552</v>
      </c>
      <c r="D230" s="179" t="s">
        <v>226</v>
      </c>
      <c r="E230" s="180" t="s">
        <v>2942</v>
      </c>
      <c r="F230" s="181" t="s">
        <v>2943</v>
      </c>
      <c r="G230" s="182" t="s">
        <v>289</v>
      </c>
      <c r="H230" s="183">
        <v>30</v>
      </c>
      <c r="I230" s="184"/>
      <c r="J230" s="185">
        <f>ROUND(I230*H230,2)</f>
        <v>0</v>
      </c>
      <c r="K230" s="181" t="s">
        <v>575</v>
      </c>
      <c r="L230" s="186"/>
      <c r="M230" s="187" t="s">
        <v>1</v>
      </c>
      <c r="N230" s="188" t="s">
        <v>45</v>
      </c>
      <c r="O230" s="55"/>
      <c r="P230" s="166">
        <f>O230*H230</f>
        <v>0</v>
      </c>
      <c r="Q230" s="166">
        <v>6.6000000000000005E-5</v>
      </c>
      <c r="R230" s="166">
        <f>Q230*H230</f>
        <v>1.98E-3</v>
      </c>
      <c r="S230" s="166">
        <v>0</v>
      </c>
      <c r="T230" s="167">
        <f>S230*H230</f>
        <v>0</v>
      </c>
      <c r="AR230" s="168" t="s">
        <v>589</v>
      </c>
      <c r="AT230" s="168" t="s">
        <v>226</v>
      </c>
      <c r="AU230" s="168" t="s">
        <v>88</v>
      </c>
      <c r="AY230" s="17" t="s">
        <v>166</v>
      </c>
      <c r="BE230" s="169">
        <f>IF(N230="základní",J230,0)</f>
        <v>0</v>
      </c>
      <c r="BF230" s="169">
        <f>IF(N230="snížená",J230,0)</f>
        <v>0</v>
      </c>
      <c r="BG230" s="169">
        <f>IF(N230="zákl. přenesená",J230,0)</f>
        <v>0</v>
      </c>
      <c r="BH230" s="169">
        <f>IF(N230="sníž. přenesená",J230,0)</f>
        <v>0</v>
      </c>
      <c r="BI230" s="169">
        <f>IF(N230="nulová",J230,0)</f>
        <v>0</v>
      </c>
      <c r="BJ230" s="17" t="s">
        <v>21</v>
      </c>
      <c r="BK230" s="169">
        <f>ROUND(I230*H230,2)</f>
        <v>0</v>
      </c>
      <c r="BL230" s="17" t="s">
        <v>589</v>
      </c>
      <c r="BM230" s="168" t="s">
        <v>2944</v>
      </c>
    </row>
    <row r="231" spans="2:65" s="12" customFormat="1" ht="10.199999999999999">
      <c r="B231" s="170"/>
      <c r="D231" s="171" t="s">
        <v>175</v>
      </c>
      <c r="E231" s="172" t="s">
        <v>1</v>
      </c>
      <c r="F231" s="173" t="s">
        <v>449</v>
      </c>
      <c r="H231" s="174">
        <v>30</v>
      </c>
      <c r="I231" s="175"/>
      <c r="L231" s="170"/>
      <c r="M231" s="176"/>
      <c r="N231" s="177"/>
      <c r="O231" s="177"/>
      <c r="P231" s="177"/>
      <c r="Q231" s="177"/>
      <c r="R231" s="177"/>
      <c r="S231" s="177"/>
      <c r="T231" s="178"/>
      <c r="AT231" s="172" t="s">
        <v>175</v>
      </c>
      <c r="AU231" s="172" t="s">
        <v>88</v>
      </c>
      <c r="AV231" s="12" t="s">
        <v>88</v>
      </c>
      <c r="AW231" s="12" t="s">
        <v>36</v>
      </c>
      <c r="AX231" s="12" t="s">
        <v>21</v>
      </c>
      <c r="AY231" s="172" t="s">
        <v>166</v>
      </c>
    </row>
    <row r="232" spans="2:65" s="1" customFormat="1" ht="48" customHeight="1">
      <c r="B232" s="156"/>
      <c r="C232" s="157" t="s">
        <v>564</v>
      </c>
      <c r="D232" s="157" t="s">
        <v>168</v>
      </c>
      <c r="E232" s="158" t="s">
        <v>2945</v>
      </c>
      <c r="F232" s="159" t="s">
        <v>2946</v>
      </c>
      <c r="G232" s="160" t="s">
        <v>289</v>
      </c>
      <c r="H232" s="161">
        <v>145</v>
      </c>
      <c r="I232" s="162"/>
      <c r="J232" s="163">
        <f>ROUND(I232*H232,2)</f>
        <v>0</v>
      </c>
      <c r="K232" s="159" t="s">
        <v>575</v>
      </c>
      <c r="L232" s="32"/>
      <c r="M232" s="164" t="s">
        <v>1</v>
      </c>
      <c r="N232" s="165" t="s">
        <v>45</v>
      </c>
      <c r="O232" s="55"/>
      <c r="P232" s="166">
        <f>O232*H232</f>
        <v>0</v>
      </c>
      <c r="Q232" s="166">
        <v>0</v>
      </c>
      <c r="R232" s="166">
        <f>Q232*H232</f>
        <v>0</v>
      </c>
      <c r="S232" s="166">
        <v>0</v>
      </c>
      <c r="T232" s="167">
        <f>S232*H232</f>
        <v>0</v>
      </c>
      <c r="AR232" s="168" t="s">
        <v>556</v>
      </c>
      <c r="AT232" s="168" t="s">
        <v>168</v>
      </c>
      <c r="AU232" s="168" t="s">
        <v>88</v>
      </c>
      <c r="AY232" s="17" t="s">
        <v>166</v>
      </c>
      <c r="BE232" s="169">
        <f>IF(N232="základní",J232,0)</f>
        <v>0</v>
      </c>
      <c r="BF232" s="169">
        <f>IF(N232="snížená",J232,0)</f>
        <v>0</v>
      </c>
      <c r="BG232" s="169">
        <f>IF(N232="zákl. přenesená",J232,0)</f>
        <v>0</v>
      </c>
      <c r="BH232" s="169">
        <f>IF(N232="sníž. přenesená",J232,0)</f>
        <v>0</v>
      </c>
      <c r="BI232" s="169">
        <f>IF(N232="nulová",J232,0)</f>
        <v>0</v>
      </c>
      <c r="BJ232" s="17" t="s">
        <v>21</v>
      </c>
      <c r="BK232" s="169">
        <f>ROUND(I232*H232,2)</f>
        <v>0</v>
      </c>
      <c r="BL232" s="17" t="s">
        <v>556</v>
      </c>
      <c r="BM232" s="168" t="s">
        <v>2947</v>
      </c>
    </row>
    <row r="233" spans="2:65" s="12" customFormat="1" ht="10.199999999999999">
      <c r="B233" s="170"/>
      <c r="D233" s="171" t="s">
        <v>175</v>
      </c>
      <c r="E233" s="172" t="s">
        <v>1</v>
      </c>
      <c r="F233" s="173" t="s">
        <v>2948</v>
      </c>
      <c r="H233" s="174">
        <v>145</v>
      </c>
      <c r="I233" s="175"/>
      <c r="L233" s="170"/>
      <c r="M233" s="176"/>
      <c r="N233" s="177"/>
      <c r="O233" s="177"/>
      <c r="P233" s="177"/>
      <c r="Q233" s="177"/>
      <c r="R233" s="177"/>
      <c r="S233" s="177"/>
      <c r="T233" s="178"/>
      <c r="AT233" s="172" t="s">
        <v>175</v>
      </c>
      <c r="AU233" s="172" t="s">
        <v>88</v>
      </c>
      <c r="AV233" s="12" t="s">
        <v>88</v>
      </c>
      <c r="AW233" s="12" t="s">
        <v>36</v>
      </c>
      <c r="AX233" s="12" t="s">
        <v>21</v>
      </c>
      <c r="AY233" s="172" t="s">
        <v>166</v>
      </c>
    </row>
    <row r="234" spans="2:65" s="1" customFormat="1" ht="16.5" customHeight="1">
      <c r="B234" s="156"/>
      <c r="C234" s="179" t="s">
        <v>965</v>
      </c>
      <c r="D234" s="179" t="s">
        <v>226</v>
      </c>
      <c r="E234" s="180" t="s">
        <v>2949</v>
      </c>
      <c r="F234" s="181" t="s">
        <v>2950</v>
      </c>
      <c r="G234" s="182" t="s">
        <v>289</v>
      </c>
      <c r="H234" s="183">
        <v>45</v>
      </c>
      <c r="I234" s="184"/>
      <c r="J234" s="185">
        <f>ROUND(I234*H234,2)</f>
        <v>0</v>
      </c>
      <c r="K234" s="181" t="s">
        <v>575</v>
      </c>
      <c r="L234" s="186"/>
      <c r="M234" s="187" t="s">
        <v>1</v>
      </c>
      <c r="N234" s="188" t="s">
        <v>45</v>
      </c>
      <c r="O234" s="55"/>
      <c r="P234" s="166">
        <f>O234*H234</f>
        <v>0</v>
      </c>
      <c r="Q234" s="166">
        <v>5.3999999999999998E-5</v>
      </c>
      <c r="R234" s="166">
        <f>Q234*H234</f>
        <v>2.4299999999999999E-3</v>
      </c>
      <c r="S234" s="166">
        <v>0</v>
      </c>
      <c r="T234" s="167">
        <f>S234*H234</f>
        <v>0</v>
      </c>
      <c r="AR234" s="168" t="s">
        <v>589</v>
      </c>
      <c r="AT234" s="168" t="s">
        <v>226</v>
      </c>
      <c r="AU234" s="168" t="s">
        <v>88</v>
      </c>
      <c r="AY234" s="17" t="s">
        <v>166</v>
      </c>
      <c r="BE234" s="169">
        <f>IF(N234="základní",J234,0)</f>
        <v>0</v>
      </c>
      <c r="BF234" s="169">
        <f>IF(N234="snížená",J234,0)</f>
        <v>0</v>
      </c>
      <c r="BG234" s="169">
        <f>IF(N234="zákl. přenesená",J234,0)</f>
        <v>0</v>
      </c>
      <c r="BH234" s="169">
        <f>IF(N234="sníž. přenesená",J234,0)</f>
        <v>0</v>
      </c>
      <c r="BI234" s="169">
        <f>IF(N234="nulová",J234,0)</f>
        <v>0</v>
      </c>
      <c r="BJ234" s="17" t="s">
        <v>21</v>
      </c>
      <c r="BK234" s="169">
        <f>ROUND(I234*H234,2)</f>
        <v>0</v>
      </c>
      <c r="BL234" s="17" t="s">
        <v>589</v>
      </c>
      <c r="BM234" s="168" t="s">
        <v>2951</v>
      </c>
    </row>
    <row r="235" spans="2:65" s="12" customFormat="1" ht="10.199999999999999">
      <c r="B235" s="170"/>
      <c r="D235" s="171" t="s">
        <v>175</v>
      </c>
      <c r="E235" s="172" t="s">
        <v>1</v>
      </c>
      <c r="F235" s="173" t="s">
        <v>510</v>
      </c>
      <c r="H235" s="174">
        <v>45</v>
      </c>
      <c r="I235" s="175"/>
      <c r="L235" s="170"/>
      <c r="M235" s="176"/>
      <c r="N235" s="177"/>
      <c r="O235" s="177"/>
      <c r="P235" s="177"/>
      <c r="Q235" s="177"/>
      <c r="R235" s="177"/>
      <c r="S235" s="177"/>
      <c r="T235" s="178"/>
      <c r="AT235" s="172" t="s">
        <v>175</v>
      </c>
      <c r="AU235" s="172" t="s">
        <v>88</v>
      </c>
      <c r="AV235" s="12" t="s">
        <v>88</v>
      </c>
      <c r="AW235" s="12" t="s">
        <v>36</v>
      </c>
      <c r="AX235" s="12" t="s">
        <v>21</v>
      </c>
      <c r="AY235" s="172" t="s">
        <v>166</v>
      </c>
    </row>
    <row r="236" spans="2:65" s="1" customFormat="1" ht="16.5" customHeight="1">
      <c r="B236" s="156"/>
      <c r="C236" s="179" t="s">
        <v>969</v>
      </c>
      <c r="D236" s="179" t="s">
        <v>226</v>
      </c>
      <c r="E236" s="180" t="s">
        <v>2952</v>
      </c>
      <c r="F236" s="181" t="s">
        <v>2953</v>
      </c>
      <c r="G236" s="182" t="s">
        <v>289</v>
      </c>
      <c r="H236" s="183">
        <v>62</v>
      </c>
      <c r="I236" s="184"/>
      <c r="J236" s="185">
        <f>ROUND(I236*H236,2)</f>
        <v>0</v>
      </c>
      <c r="K236" s="181" t="s">
        <v>575</v>
      </c>
      <c r="L236" s="186"/>
      <c r="M236" s="187" t="s">
        <v>1</v>
      </c>
      <c r="N236" s="188" t="s">
        <v>45</v>
      </c>
      <c r="O236" s="55"/>
      <c r="P236" s="166">
        <f>O236*H236</f>
        <v>0</v>
      </c>
      <c r="Q236" s="166">
        <v>7.7000000000000001E-5</v>
      </c>
      <c r="R236" s="166">
        <f>Q236*H236</f>
        <v>4.7740000000000005E-3</v>
      </c>
      <c r="S236" s="166">
        <v>0</v>
      </c>
      <c r="T236" s="167">
        <f>S236*H236</f>
        <v>0</v>
      </c>
      <c r="AR236" s="168" t="s">
        <v>589</v>
      </c>
      <c r="AT236" s="168" t="s">
        <v>226</v>
      </c>
      <c r="AU236" s="168" t="s">
        <v>88</v>
      </c>
      <c r="AY236" s="17" t="s">
        <v>166</v>
      </c>
      <c r="BE236" s="169">
        <f>IF(N236="základní",J236,0)</f>
        <v>0</v>
      </c>
      <c r="BF236" s="169">
        <f>IF(N236="snížená",J236,0)</f>
        <v>0</v>
      </c>
      <c r="BG236" s="169">
        <f>IF(N236="zákl. přenesená",J236,0)</f>
        <v>0</v>
      </c>
      <c r="BH236" s="169">
        <f>IF(N236="sníž. přenesená",J236,0)</f>
        <v>0</v>
      </c>
      <c r="BI236" s="169">
        <f>IF(N236="nulová",J236,0)</f>
        <v>0</v>
      </c>
      <c r="BJ236" s="17" t="s">
        <v>21</v>
      </c>
      <c r="BK236" s="169">
        <f>ROUND(I236*H236,2)</f>
        <v>0</v>
      </c>
      <c r="BL236" s="17" t="s">
        <v>589</v>
      </c>
      <c r="BM236" s="168" t="s">
        <v>2954</v>
      </c>
    </row>
    <row r="237" spans="2:65" s="12" customFormat="1" ht="10.199999999999999">
      <c r="B237" s="170"/>
      <c r="D237" s="171" t="s">
        <v>175</v>
      </c>
      <c r="E237" s="172" t="s">
        <v>1</v>
      </c>
      <c r="F237" s="173" t="s">
        <v>920</v>
      </c>
      <c r="H237" s="174">
        <v>62</v>
      </c>
      <c r="I237" s="175"/>
      <c r="L237" s="170"/>
      <c r="M237" s="176"/>
      <c r="N237" s="177"/>
      <c r="O237" s="177"/>
      <c r="P237" s="177"/>
      <c r="Q237" s="177"/>
      <c r="R237" s="177"/>
      <c r="S237" s="177"/>
      <c r="T237" s="178"/>
      <c r="AT237" s="172" t="s">
        <v>175</v>
      </c>
      <c r="AU237" s="172" t="s">
        <v>88</v>
      </c>
      <c r="AV237" s="12" t="s">
        <v>88</v>
      </c>
      <c r="AW237" s="12" t="s">
        <v>36</v>
      </c>
      <c r="AX237" s="12" t="s">
        <v>21</v>
      </c>
      <c r="AY237" s="172" t="s">
        <v>166</v>
      </c>
    </row>
    <row r="238" spans="2:65" s="1" customFormat="1" ht="16.5" customHeight="1">
      <c r="B238" s="156"/>
      <c r="C238" s="179" t="s">
        <v>975</v>
      </c>
      <c r="D238" s="179" t="s">
        <v>226</v>
      </c>
      <c r="E238" s="180" t="s">
        <v>2955</v>
      </c>
      <c r="F238" s="181" t="s">
        <v>2956</v>
      </c>
      <c r="G238" s="182" t="s">
        <v>289</v>
      </c>
      <c r="H238" s="183">
        <v>38</v>
      </c>
      <c r="I238" s="184"/>
      <c r="J238" s="185">
        <f>ROUND(I238*H238,2)</f>
        <v>0</v>
      </c>
      <c r="K238" s="181" t="s">
        <v>575</v>
      </c>
      <c r="L238" s="186"/>
      <c r="M238" s="187" t="s">
        <v>1</v>
      </c>
      <c r="N238" s="188" t="s">
        <v>45</v>
      </c>
      <c r="O238" s="55"/>
      <c r="P238" s="166">
        <f>O238*H238</f>
        <v>0</v>
      </c>
      <c r="Q238" s="166">
        <v>1.9000000000000001E-4</v>
      </c>
      <c r="R238" s="166">
        <f>Q238*H238</f>
        <v>7.2200000000000007E-3</v>
      </c>
      <c r="S238" s="166">
        <v>0</v>
      </c>
      <c r="T238" s="167">
        <f>S238*H238</f>
        <v>0</v>
      </c>
      <c r="AR238" s="168" t="s">
        <v>589</v>
      </c>
      <c r="AT238" s="168" t="s">
        <v>226</v>
      </c>
      <c r="AU238" s="168" t="s">
        <v>88</v>
      </c>
      <c r="AY238" s="17" t="s">
        <v>166</v>
      </c>
      <c r="BE238" s="169">
        <f>IF(N238="základní",J238,0)</f>
        <v>0</v>
      </c>
      <c r="BF238" s="169">
        <f>IF(N238="snížená",J238,0)</f>
        <v>0</v>
      </c>
      <c r="BG238" s="169">
        <f>IF(N238="zákl. přenesená",J238,0)</f>
        <v>0</v>
      </c>
      <c r="BH238" s="169">
        <f>IF(N238="sníž. přenesená",J238,0)</f>
        <v>0</v>
      </c>
      <c r="BI238" s="169">
        <f>IF(N238="nulová",J238,0)</f>
        <v>0</v>
      </c>
      <c r="BJ238" s="17" t="s">
        <v>21</v>
      </c>
      <c r="BK238" s="169">
        <f>ROUND(I238*H238,2)</f>
        <v>0</v>
      </c>
      <c r="BL238" s="17" t="s">
        <v>589</v>
      </c>
      <c r="BM238" s="168" t="s">
        <v>2957</v>
      </c>
    </row>
    <row r="239" spans="2:65" s="12" customFormat="1" ht="10.199999999999999">
      <c r="B239" s="170"/>
      <c r="D239" s="171" t="s">
        <v>175</v>
      </c>
      <c r="E239" s="172" t="s">
        <v>1</v>
      </c>
      <c r="F239" s="173" t="s">
        <v>481</v>
      </c>
      <c r="H239" s="174">
        <v>38</v>
      </c>
      <c r="I239" s="175"/>
      <c r="L239" s="170"/>
      <c r="M239" s="176"/>
      <c r="N239" s="177"/>
      <c r="O239" s="177"/>
      <c r="P239" s="177"/>
      <c r="Q239" s="177"/>
      <c r="R239" s="177"/>
      <c r="S239" s="177"/>
      <c r="T239" s="178"/>
      <c r="AT239" s="172" t="s">
        <v>175</v>
      </c>
      <c r="AU239" s="172" t="s">
        <v>88</v>
      </c>
      <c r="AV239" s="12" t="s">
        <v>88</v>
      </c>
      <c r="AW239" s="12" t="s">
        <v>36</v>
      </c>
      <c r="AX239" s="12" t="s">
        <v>21</v>
      </c>
      <c r="AY239" s="172" t="s">
        <v>166</v>
      </c>
    </row>
    <row r="240" spans="2:65" s="1" customFormat="1" ht="24" customHeight="1">
      <c r="B240" s="156"/>
      <c r="C240" s="157" t="s">
        <v>981</v>
      </c>
      <c r="D240" s="157" t="s">
        <v>168</v>
      </c>
      <c r="E240" s="158" t="s">
        <v>2958</v>
      </c>
      <c r="F240" s="159" t="s">
        <v>2959</v>
      </c>
      <c r="G240" s="160" t="s">
        <v>223</v>
      </c>
      <c r="H240" s="161">
        <v>10</v>
      </c>
      <c r="I240" s="162"/>
      <c r="J240" s="163">
        <f>ROUND(I240*H240,2)</f>
        <v>0</v>
      </c>
      <c r="K240" s="159" t="s">
        <v>575</v>
      </c>
      <c r="L240" s="32"/>
      <c r="M240" s="164" t="s">
        <v>1</v>
      </c>
      <c r="N240" s="165" t="s">
        <v>45</v>
      </c>
      <c r="O240" s="55"/>
      <c r="P240" s="166">
        <f>O240*H240</f>
        <v>0</v>
      </c>
      <c r="Q240" s="166">
        <v>0</v>
      </c>
      <c r="R240" s="166">
        <f>Q240*H240</f>
        <v>0</v>
      </c>
      <c r="S240" s="166">
        <v>0</v>
      </c>
      <c r="T240" s="167">
        <f>S240*H240</f>
        <v>0</v>
      </c>
      <c r="AR240" s="168" t="s">
        <v>556</v>
      </c>
      <c r="AT240" s="168" t="s">
        <v>168</v>
      </c>
      <c r="AU240" s="168" t="s">
        <v>88</v>
      </c>
      <c r="AY240" s="17" t="s">
        <v>166</v>
      </c>
      <c r="BE240" s="169">
        <f>IF(N240="základní",J240,0)</f>
        <v>0</v>
      </c>
      <c r="BF240" s="169">
        <f>IF(N240="snížená",J240,0)</f>
        <v>0</v>
      </c>
      <c r="BG240" s="169">
        <f>IF(N240="zákl. přenesená",J240,0)</f>
        <v>0</v>
      </c>
      <c r="BH240" s="169">
        <f>IF(N240="sníž. přenesená",J240,0)</f>
        <v>0</v>
      </c>
      <c r="BI240" s="169">
        <f>IF(N240="nulová",J240,0)</f>
        <v>0</v>
      </c>
      <c r="BJ240" s="17" t="s">
        <v>21</v>
      </c>
      <c r="BK240" s="169">
        <f>ROUND(I240*H240,2)</f>
        <v>0</v>
      </c>
      <c r="BL240" s="17" t="s">
        <v>556</v>
      </c>
      <c r="BM240" s="168" t="s">
        <v>2960</v>
      </c>
    </row>
    <row r="241" spans="2:65" s="12" customFormat="1" ht="10.199999999999999">
      <c r="B241" s="170"/>
      <c r="D241" s="171" t="s">
        <v>175</v>
      </c>
      <c r="E241" s="172" t="s">
        <v>1</v>
      </c>
      <c r="F241" s="173" t="s">
        <v>26</v>
      </c>
      <c r="H241" s="174">
        <v>10</v>
      </c>
      <c r="I241" s="175"/>
      <c r="L241" s="170"/>
      <c r="M241" s="176"/>
      <c r="N241" s="177"/>
      <c r="O241" s="177"/>
      <c r="P241" s="177"/>
      <c r="Q241" s="177"/>
      <c r="R241" s="177"/>
      <c r="S241" s="177"/>
      <c r="T241" s="178"/>
      <c r="AT241" s="172" t="s">
        <v>175</v>
      </c>
      <c r="AU241" s="172" t="s">
        <v>88</v>
      </c>
      <c r="AV241" s="12" t="s">
        <v>88</v>
      </c>
      <c r="AW241" s="12" t="s">
        <v>36</v>
      </c>
      <c r="AX241" s="12" t="s">
        <v>21</v>
      </c>
      <c r="AY241" s="172" t="s">
        <v>166</v>
      </c>
    </row>
    <row r="242" spans="2:65" s="1" customFormat="1" ht="16.5" customHeight="1">
      <c r="B242" s="156"/>
      <c r="C242" s="179" t="s">
        <v>986</v>
      </c>
      <c r="D242" s="179" t="s">
        <v>226</v>
      </c>
      <c r="E242" s="180" t="s">
        <v>2961</v>
      </c>
      <c r="F242" s="181" t="s">
        <v>2962</v>
      </c>
      <c r="G242" s="182" t="s">
        <v>223</v>
      </c>
      <c r="H242" s="183">
        <v>10</v>
      </c>
      <c r="I242" s="184"/>
      <c r="J242" s="185">
        <f>ROUND(I242*H242,2)</f>
        <v>0</v>
      </c>
      <c r="K242" s="181" t="s">
        <v>575</v>
      </c>
      <c r="L242" s="186"/>
      <c r="M242" s="187" t="s">
        <v>1</v>
      </c>
      <c r="N242" s="188" t="s">
        <v>45</v>
      </c>
      <c r="O242" s="55"/>
      <c r="P242" s="166">
        <f>O242*H242</f>
        <v>0</v>
      </c>
      <c r="Q242" s="166">
        <v>1.4999999999999999E-4</v>
      </c>
      <c r="R242" s="166">
        <f>Q242*H242</f>
        <v>1.4999999999999998E-3</v>
      </c>
      <c r="S242" s="166">
        <v>0</v>
      </c>
      <c r="T242" s="167">
        <f>S242*H242</f>
        <v>0</v>
      </c>
      <c r="AR242" s="168" t="s">
        <v>589</v>
      </c>
      <c r="AT242" s="168" t="s">
        <v>226</v>
      </c>
      <c r="AU242" s="168" t="s">
        <v>88</v>
      </c>
      <c r="AY242" s="17" t="s">
        <v>166</v>
      </c>
      <c r="BE242" s="169">
        <f>IF(N242="základní",J242,0)</f>
        <v>0</v>
      </c>
      <c r="BF242" s="169">
        <f>IF(N242="snížená",J242,0)</f>
        <v>0</v>
      </c>
      <c r="BG242" s="169">
        <f>IF(N242="zákl. přenesená",J242,0)</f>
        <v>0</v>
      </c>
      <c r="BH242" s="169">
        <f>IF(N242="sníž. přenesená",J242,0)</f>
        <v>0</v>
      </c>
      <c r="BI242" s="169">
        <f>IF(N242="nulová",J242,0)</f>
        <v>0</v>
      </c>
      <c r="BJ242" s="17" t="s">
        <v>21</v>
      </c>
      <c r="BK242" s="169">
        <f>ROUND(I242*H242,2)</f>
        <v>0</v>
      </c>
      <c r="BL242" s="17" t="s">
        <v>589</v>
      </c>
      <c r="BM242" s="168" t="s">
        <v>2963</v>
      </c>
    </row>
    <row r="243" spans="2:65" s="12" customFormat="1" ht="10.199999999999999">
      <c r="B243" s="170"/>
      <c r="D243" s="171" t="s">
        <v>175</v>
      </c>
      <c r="E243" s="172" t="s">
        <v>1</v>
      </c>
      <c r="F243" s="173" t="s">
        <v>26</v>
      </c>
      <c r="H243" s="174">
        <v>10</v>
      </c>
      <c r="I243" s="175"/>
      <c r="L243" s="170"/>
      <c r="M243" s="176"/>
      <c r="N243" s="177"/>
      <c r="O243" s="177"/>
      <c r="P243" s="177"/>
      <c r="Q243" s="177"/>
      <c r="R243" s="177"/>
      <c r="S243" s="177"/>
      <c r="T243" s="178"/>
      <c r="AT243" s="172" t="s">
        <v>175</v>
      </c>
      <c r="AU243" s="172" t="s">
        <v>88</v>
      </c>
      <c r="AV243" s="12" t="s">
        <v>88</v>
      </c>
      <c r="AW243" s="12" t="s">
        <v>36</v>
      </c>
      <c r="AX243" s="12" t="s">
        <v>21</v>
      </c>
      <c r="AY243" s="172" t="s">
        <v>166</v>
      </c>
    </row>
    <row r="244" spans="2:65" s="1" customFormat="1" ht="48" customHeight="1">
      <c r="B244" s="156"/>
      <c r="C244" s="157" t="s">
        <v>995</v>
      </c>
      <c r="D244" s="157" t="s">
        <v>168</v>
      </c>
      <c r="E244" s="158" t="s">
        <v>583</v>
      </c>
      <c r="F244" s="159" t="s">
        <v>584</v>
      </c>
      <c r="G244" s="160" t="s">
        <v>289</v>
      </c>
      <c r="H244" s="161">
        <v>104</v>
      </c>
      <c r="I244" s="162"/>
      <c r="J244" s="163">
        <f>ROUND(I244*H244,2)</f>
        <v>0</v>
      </c>
      <c r="K244" s="159" t="s">
        <v>575</v>
      </c>
      <c r="L244" s="32"/>
      <c r="M244" s="164" t="s">
        <v>1</v>
      </c>
      <c r="N244" s="165" t="s">
        <v>45</v>
      </c>
      <c r="O244" s="55"/>
      <c r="P244" s="166">
        <f>O244*H244</f>
        <v>0</v>
      </c>
      <c r="Q244" s="166">
        <v>0</v>
      </c>
      <c r="R244" s="166">
        <f>Q244*H244</f>
        <v>0</v>
      </c>
      <c r="S244" s="166">
        <v>0</v>
      </c>
      <c r="T244" s="167">
        <f>S244*H244</f>
        <v>0</v>
      </c>
      <c r="AR244" s="168" t="s">
        <v>556</v>
      </c>
      <c r="AT244" s="168" t="s">
        <v>168</v>
      </c>
      <c r="AU244" s="168" t="s">
        <v>88</v>
      </c>
      <c r="AY244" s="17" t="s">
        <v>166</v>
      </c>
      <c r="BE244" s="169">
        <f>IF(N244="základní",J244,0)</f>
        <v>0</v>
      </c>
      <c r="BF244" s="169">
        <f>IF(N244="snížená",J244,0)</f>
        <v>0</v>
      </c>
      <c r="BG244" s="169">
        <f>IF(N244="zákl. přenesená",J244,0)</f>
        <v>0</v>
      </c>
      <c r="BH244" s="169">
        <f>IF(N244="sníž. přenesená",J244,0)</f>
        <v>0</v>
      </c>
      <c r="BI244" s="169">
        <f>IF(N244="nulová",J244,0)</f>
        <v>0</v>
      </c>
      <c r="BJ244" s="17" t="s">
        <v>21</v>
      </c>
      <c r="BK244" s="169">
        <f>ROUND(I244*H244,2)</f>
        <v>0</v>
      </c>
      <c r="BL244" s="17" t="s">
        <v>556</v>
      </c>
      <c r="BM244" s="168" t="s">
        <v>2964</v>
      </c>
    </row>
    <row r="245" spans="2:65" s="12" customFormat="1" ht="10.199999999999999">
      <c r="B245" s="170"/>
      <c r="D245" s="171" t="s">
        <v>175</v>
      </c>
      <c r="E245" s="172" t="s">
        <v>1</v>
      </c>
      <c r="F245" s="173" t="s">
        <v>1214</v>
      </c>
      <c r="H245" s="174">
        <v>104</v>
      </c>
      <c r="I245" s="175"/>
      <c r="L245" s="170"/>
      <c r="M245" s="176"/>
      <c r="N245" s="177"/>
      <c r="O245" s="177"/>
      <c r="P245" s="177"/>
      <c r="Q245" s="177"/>
      <c r="R245" s="177"/>
      <c r="S245" s="177"/>
      <c r="T245" s="178"/>
      <c r="AT245" s="172" t="s">
        <v>175</v>
      </c>
      <c r="AU245" s="172" t="s">
        <v>88</v>
      </c>
      <c r="AV245" s="12" t="s">
        <v>88</v>
      </c>
      <c r="AW245" s="12" t="s">
        <v>36</v>
      </c>
      <c r="AX245" s="12" t="s">
        <v>21</v>
      </c>
      <c r="AY245" s="172" t="s">
        <v>166</v>
      </c>
    </row>
    <row r="246" spans="2:65" s="1" customFormat="1" ht="16.5" customHeight="1">
      <c r="B246" s="156"/>
      <c r="C246" s="179" t="s">
        <v>825</v>
      </c>
      <c r="D246" s="179" t="s">
        <v>226</v>
      </c>
      <c r="E246" s="180" t="s">
        <v>587</v>
      </c>
      <c r="F246" s="181" t="s">
        <v>588</v>
      </c>
      <c r="G246" s="182" t="s">
        <v>257</v>
      </c>
      <c r="H246" s="183">
        <v>98.8</v>
      </c>
      <c r="I246" s="184"/>
      <c r="J246" s="185">
        <f>ROUND(I246*H246,2)</f>
        <v>0</v>
      </c>
      <c r="K246" s="181" t="s">
        <v>575</v>
      </c>
      <c r="L246" s="186"/>
      <c r="M246" s="187" t="s">
        <v>1</v>
      </c>
      <c r="N246" s="188" t="s">
        <v>45</v>
      </c>
      <c r="O246" s="55"/>
      <c r="P246" s="166">
        <f>O246*H246</f>
        <v>0</v>
      </c>
      <c r="Q246" s="166">
        <v>1E-3</v>
      </c>
      <c r="R246" s="166">
        <f>Q246*H246</f>
        <v>9.8799999999999999E-2</v>
      </c>
      <c r="S246" s="166">
        <v>0</v>
      </c>
      <c r="T246" s="167">
        <f>S246*H246</f>
        <v>0</v>
      </c>
      <c r="AR246" s="168" t="s">
        <v>589</v>
      </c>
      <c r="AT246" s="168" t="s">
        <v>226</v>
      </c>
      <c r="AU246" s="168" t="s">
        <v>88</v>
      </c>
      <c r="AY246" s="17" t="s">
        <v>166</v>
      </c>
      <c r="BE246" s="169">
        <f>IF(N246="základní",J246,0)</f>
        <v>0</v>
      </c>
      <c r="BF246" s="169">
        <f>IF(N246="snížená",J246,0)</f>
        <v>0</v>
      </c>
      <c r="BG246" s="169">
        <f>IF(N246="zákl. přenesená",J246,0)</f>
        <v>0</v>
      </c>
      <c r="BH246" s="169">
        <f>IF(N246="sníž. přenesená",J246,0)</f>
        <v>0</v>
      </c>
      <c r="BI246" s="169">
        <f>IF(N246="nulová",J246,0)</f>
        <v>0</v>
      </c>
      <c r="BJ246" s="17" t="s">
        <v>21</v>
      </c>
      <c r="BK246" s="169">
        <f>ROUND(I246*H246,2)</f>
        <v>0</v>
      </c>
      <c r="BL246" s="17" t="s">
        <v>589</v>
      </c>
      <c r="BM246" s="168" t="s">
        <v>2965</v>
      </c>
    </row>
    <row r="247" spans="2:65" s="12" customFormat="1" ht="10.199999999999999">
      <c r="B247" s="170"/>
      <c r="D247" s="171" t="s">
        <v>175</v>
      </c>
      <c r="E247" s="172" t="s">
        <v>1</v>
      </c>
      <c r="F247" s="173" t="s">
        <v>2966</v>
      </c>
      <c r="H247" s="174">
        <v>98.8</v>
      </c>
      <c r="I247" s="175"/>
      <c r="L247" s="170"/>
      <c r="M247" s="176"/>
      <c r="N247" s="177"/>
      <c r="O247" s="177"/>
      <c r="P247" s="177"/>
      <c r="Q247" s="177"/>
      <c r="R247" s="177"/>
      <c r="S247" s="177"/>
      <c r="T247" s="178"/>
      <c r="AT247" s="172" t="s">
        <v>175</v>
      </c>
      <c r="AU247" s="172" t="s">
        <v>88</v>
      </c>
      <c r="AV247" s="12" t="s">
        <v>88</v>
      </c>
      <c r="AW247" s="12" t="s">
        <v>36</v>
      </c>
      <c r="AX247" s="12" t="s">
        <v>21</v>
      </c>
      <c r="AY247" s="172" t="s">
        <v>166</v>
      </c>
    </row>
    <row r="248" spans="2:65" s="1" customFormat="1" ht="24" customHeight="1">
      <c r="B248" s="156"/>
      <c r="C248" s="157" t="s">
        <v>920</v>
      </c>
      <c r="D248" s="157" t="s">
        <v>168</v>
      </c>
      <c r="E248" s="158" t="s">
        <v>2967</v>
      </c>
      <c r="F248" s="159" t="s">
        <v>2968</v>
      </c>
      <c r="G248" s="160" t="s">
        <v>289</v>
      </c>
      <c r="H248" s="161">
        <v>50</v>
      </c>
      <c r="I248" s="162"/>
      <c r="J248" s="163">
        <f>ROUND(I248*H248,2)</f>
        <v>0</v>
      </c>
      <c r="K248" s="159" t="s">
        <v>575</v>
      </c>
      <c r="L248" s="32"/>
      <c r="M248" s="164" t="s">
        <v>1</v>
      </c>
      <c r="N248" s="165" t="s">
        <v>45</v>
      </c>
      <c r="O248" s="55"/>
      <c r="P248" s="166">
        <f>O248*H248</f>
        <v>0</v>
      </c>
      <c r="Q248" s="166">
        <v>0</v>
      </c>
      <c r="R248" s="166">
        <f>Q248*H248</f>
        <v>0</v>
      </c>
      <c r="S248" s="166">
        <v>0</v>
      </c>
      <c r="T248" s="167">
        <f>S248*H248</f>
        <v>0</v>
      </c>
      <c r="AR248" s="168" t="s">
        <v>556</v>
      </c>
      <c r="AT248" s="168" t="s">
        <v>168</v>
      </c>
      <c r="AU248" s="168" t="s">
        <v>88</v>
      </c>
      <c r="AY248" s="17" t="s">
        <v>166</v>
      </c>
      <c r="BE248" s="169">
        <f>IF(N248="základní",J248,0)</f>
        <v>0</v>
      </c>
      <c r="BF248" s="169">
        <f>IF(N248="snížená",J248,0)</f>
        <v>0</v>
      </c>
      <c r="BG248" s="169">
        <f>IF(N248="zákl. přenesená",J248,0)</f>
        <v>0</v>
      </c>
      <c r="BH248" s="169">
        <f>IF(N248="sníž. přenesená",J248,0)</f>
        <v>0</v>
      </c>
      <c r="BI248" s="169">
        <f>IF(N248="nulová",J248,0)</f>
        <v>0</v>
      </c>
      <c r="BJ248" s="17" t="s">
        <v>21</v>
      </c>
      <c r="BK248" s="169">
        <f>ROUND(I248*H248,2)</f>
        <v>0</v>
      </c>
      <c r="BL248" s="17" t="s">
        <v>556</v>
      </c>
      <c r="BM248" s="168" t="s">
        <v>2969</v>
      </c>
    </row>
    <row r="249" spans="2:65" s="12" customFormat="1" ht="10.199999999999999">
      <c r="B249" s="170"/>
      <c r="D249" s="171" t="s">
        <v>175</v>
      </c>
      <c r="E249" s="172" t="s">
        <v>1</v>
      </c>
      <c r="F249" s="173" t="s">
        <v>534</v>
      </c>
      <c r="H249" s="174">
        <v>50</v>
      </c>
      <c r="I249" s="175"/>
      <c r="L249" s="170"/>
      <c r="M249" s="176"/>
      <c r="N249" s="177"/>
      <c r="O249" s="177"/>
      <c r="P249" s="177"/>
      <c r="Q249" s="177"/>
      <c r="R249" s="177"/>
      <c r="S249" s="177"/>
      <c r="T249" s="178"/>
      <c r="AT249" s="172" t="s">
        <v>175</v>
      </c>
      <c r="AU249" s="172" t="s">
        <v>88</v>
      </c>
      <c r="AV249" s="12" t="s">
        <v>88</v>
      </c>
      <c r="AW249" s="12" t="s">
        <v>36</v>
      </c>
      <c r="AX249" s="12" t="s">
        <v>21</v>
      </c>
      <c r="AY249" s="172" t="s">
        <v>166</v>
      </c>
    </row>
    <row r="250" spans="2:65" s="1" customFormat="1" ht="16.5" customHeight="1">
      <c r="B250" s="156"/>
      <c r="C250" s="179" t="s">
        <v>1015</v>
      </c>
      <c r="D250" s="179" t="s">
        <v>226</v>
      </c>
      <c r="E250" s="180" t="s">
        <v>595</v>
      </c>
      <c r="F250" s="181" t="s">
        <v>596</v>
      </c>
      <c r="G250" s="182" t="s">
        <v>257</v>
      </c>
      <c r="H250" s="183">
        <v>20</v>
      </c>
      <c r="I250" s="184"/>
      <c r="J250" s="185">
        <f>ROUND(I250*H250,2)</f>
        <v>0</v>
      </c>
      <c r="K250" s="181" t="s">
        <v>575</v>
      </c>
      <c r="L250" s="186"/>
      <c r="M250" s="187" t="s">
        <v>1</v>
      </c>
      <c r="N250" s="188" t="s">
        <v>45</v>
      </c>
      <c r="O250" s="55"/>
      <c r="P250" s="166">
        <f>O250*H250</f>
        <v>0</v>
      </c>
      <c r="Q250" s="166">
        <v>1E-3</v>
      </c>
      <c r="R250" s="166">
        <f>Q250*H250</f>
        <v>0.02</v>
      </c>
      <c r="S250" s="166">
        <v>0</v>
      </c>
      <c r="T250" s="167">
        <f>S250*H250</f>
        <v>0</v>
      </c>
      <c r="AR250" s="168" t="s">
        <v>589</v>
      </c>
      <c r="AT250" s="168" t="s">
        <v>226</v>
      </c>
      <c r="AU250" s="168" t="s">
        <v>88</v>
      </c>
      <c r="AY250" s="17" t="s">
        <v>166</v>
      </c>
      <c r="BE250" s="169">
        <f>IF(N250="základní",J250,0)</f>
        <v>0</v>
      </c>
      <c r="BF250" s="169">
        <f>IF(N250="snížená",J250,0)</f>
        <v>0</v>
      </c>
      <c r="BG250" s="169">
        <f>IF(N250="zákl. přenesená",J250,0)</f>
        <v>0</v>
      </c>
      <c r="BH250" s="169">
        <f>IF(N250="sníž. přenesená",J250,0)</f>
        <v>0</v>
      </c>
      <c r="BI250" s="169">
        <f>IF(N250="nulová",J250,0)</f>
        <v>0</v>
      </c>
      <c r="BJ250" s="17" t="s">
        <v>21</v>
      </c>
      <c r="BK250" s="169">
        <f>ROUND(I250*H250,2)</f>
        <v>0</v>
      </c>
      <c r="BL250" s="17" t="s">
        <v>589</v>
      </c>
      <c r="BM250" s="168" t="s">
        <v>2970</v>
      </c>
    </row>
    <row r="251" spans="2:65" s="12" customFormat="1" ht="10.199999999999999">
      <c r="B251" s="170"/>
      <c r="D251" s="171" t="s">
        <v>175</v>
      </c>
      <c r="E251" s="172" t="s">
        <v>1</v>
      </c>
      <c r="F251" s="173" t="s">
        <v>2971</v>
      </c>
      <c r="H251" s="174">
        <v>20</v>
      </c>
      <c r="I251" s="175"/>
      <c r="L251" s="170"/>
      <c r="M251" s="176"/>
      <c r="N251" s="177"/>
      <c r="O251" s="177"/>
      <c r="P251" s="177"/>
      <c r="Q251" s="177"/>
      <c r="R251" s="177"/>
      <c r="S251" s="177"/>
      <c r="T251" s="178"/>
      <c r="AT251" s="172" t="s">
        <v>175</v>
      </c>
      <c r="AU251" s="172" t="s">
        <v>88</v>
      </c>
      <c r="AV251" s="12" t="s">
        <v>88</v>
      </c>
      <c r="AW251" s="12" t="s">
        <v>36</v>
      </c>
      <c r="AX251" s="12" t="s">
        <v>21</v>
      </c>
      <c r="AY251" s="172" t="s">
        <v>166</v>
      </c>
    </row>
    <row r="252" spans="2:65" s="1" customFormat="1" ht="16.5" customHeight="1">
      <c r="B252" s="156"/>
      <c r="C252" s="179" t="s">
        <v>556</v>
      </c>
      <c r="D252" s="179" t="s">
        <v>226</v>
      </c>
      <c r="E252" s="180" t="s">
        <v>2972</v>
      </c>
      <c r="F252" s="181" t="s">
        <v>2973</v>
      </c>
      <c r="G252" s="182" t="s">
        <v>223</v>
      </c>
      <c r="H252" s="183">
        <v>20</v>
      </c>
      <c r="I252" s="184"/>
      <c r="J252" s="185">
        <f>ROUND(I252*H252,2)</f>
        <v>0</v>
      </c>
      <c r="K252" s="181" t="s">
        <v>575</v>
      </c>
      <c r="L252" s="186"/>
      <c r="M252" s="187" t="s">
        <v>1</v>
      </c>
      <c r="N252" s="188" t="s">
        <v>45</v>
      </c>
      <c r="O252" s="55"/>
      <c r="P252" s="166">
        <f>O252*H252</f>
        <v>0</v>
      </c>
      <c r="Q252" s="166">
        <v>1.3999999999999999E-4</v>
      </c>
      <c r="R252" s="166">
        <f>Q252*H252</f>
        <v>2.7999999999999995E-3</v>
      </c>
      <c r="S252" s="166">
        <v>0</v>
      </c>
      <c r="T252" s="167">
        <f>S252*H252</f>
        <v>0</v>
      </c>
      <c r="AR252" s="168" t="s">
        <v>589</v>
      </c>
      <c r="AT252" s="168" t="s">
        <v>226</v>
      </c>
      <c r="AU252" s="168" t="s">
        <v>88</v>
      </c>
      <c r="AY252" s="17" t="s">
        <v>166</v>
      </c>
      <c r="BE252" s="169">
        <f>IF(N252="základní",J252,0)</f>
        <v>0</v>
      </c>
      <c r="BF252" s="169">
        <f>IF(N252="snížená",J252,0)</f>
        <v>0</v>
      </c>
      <c r="BG252" s="169">
        <f>IF(N252="zákl. přenesená",J252,0)</f>
        <v>0</v>
      </c>
      <c r="BH252" s="169">
        <f>IF(N252="sníž. přenesená",J252,0)</f>
        <v>0</v>
      </c>
      <c r="BI252" s="169">
        <f>IF(N252="nulová",J252,0)</f>
        <v>0</v>
      </c>
      <c r="BJ252" s="17" t="s">
        <v>21</v>
      </c>
      <c r="BK252" s="169">
        <f>ROUND(I252*H252,2)</f>
        <v>0</v>
      </c>
      <c r="BL252" s="17" t="s">
        <v>589</v>
      </c>
      <c r="BM252" s="168" t="s">
        <v>2974</v>
      </c>
    </row>
    <row r="253" spans="2:65" s="12" customFormat="1" ht="10.199999999999999">
      <c r="B253" s="170"/>
      <c r="D253" s="171" t="s">
        <v>175</v>
      </c>
      <c r="E253" s="172" t="s">
        <v>1</v>
      </c>
      <c r="F253" s="173" t="s">
        <v>267</v>
      </c>
      <c r="H253" s="174">
        <v>20</v>
      </c>
      <c r="I253" s="175"/>
      <c r="L253" s="170"/>
      <c r="M253" s="176"/>
      <c r="N253" s="177"/>
      <c r="O253" s="177"/>
      <c r="P253" s="177"/>
      <c r="Q253" s="177"/>
      <c r="R253" s="177"/>
      <c r="S253" s="177"/>
      <c r="T253" s="178"/>
      <c r="AT253" s="172" t="s">
        <v>175</v>
      </c>
      <c r="AU253" s="172" t="s">
        <v>88</v>
      </c>
      <c r="AV253" s="12" t="s">
        <v>88</v>
      </c>
      <c r="AW253" s="12" t="s">
        <v>36</v>
      </c>
      <c r="AX253" s="12" t="s">
        <v>21</v>
      </c>
      <c r="AY253" s="172" t="s">
        <v>166</v>
      </c>
    </row>
    <row r="254" spans="2:65" s="1" customFormat="1" ht="24" customHeight="1">
      <c r="B254" s="156"/>
      <c r="C254" s="179" t="s">
        <v>1025</v>
      </c>
      <c r="D254" s="179" t="s">
        <v>226</v>
      </c>
      <c r="E254" s="180" t="s">
        <v>2975</v>
      </c>
      <c r="F254" s="181" t="s">
        <v>2976</v>
      </c>
      <c r="G254" s="182" t="s">
        <v>223</v>
      </c>
      <c r="H254" s="183">
        <v>18</v>
      </c>
      <c r="I254" s="184"/>
      <c r="J254" s="185">
        <f>ROUND(I254*H254,2)</f>
        <v>0</v>
      </c>
      <c r="K254" s="181" t="s">
        <v>575</v>
      </c>
      <c r="L254" s="186"/>
      <c r="M254" s="187" t="s">
        <v>1</v>
      </c>
      <c r="N254" s="188" t="s">
        <v>45</v>
      </c>
      <c r="O254" s="55"/>
      <c r="P254" s="166">
        <f>O254*H254</f>
        <v>0</v>
      </c>
      <c r="Q254" s="166">
        <v>2.5000000000000001E-4</v>
      </c>
      <c r="R254" s="166">
        <f>Q254*H254</f>
        <v>4.5000000000000005E-3</v>
      </c>
      <c r="S254" s="166">
        <v>0</v>
      </c>
      <c r="T254" s="167">
        <f>S254*H254</f>
        <v>0</v>
      </c>
      <c r="AR254" s="168" t="s">
        <v>589</v>
      </c>
      <c r="AT254" s="168" t="s">
        <v>226</v>
      </c>
      <c r="AU254" s="168" t="s">
        <v>88</v>
      </c>
      <c r="AY254" s="17" t="s">
        <v>166</v>
      </c>
      <c r="BE254" s="169">
        <f>IF(N254="základní",J254,0)</f>
        <v>0</v>
      </c>
      <c r="BF254" s="169">
        <f>IF(N254="snížená",J254,0)</f>
        <v>0</v>
      </c>
      <c r="BG254" s="169">
        <f>IF(N254="zákl. přenesená",J254,0)</f>
        <v>0</v>
      </c>
      <c r="BH254" s="169">
        <f>IF(N254="sníž. přenesená",J254,0)</f>
        <v>0</v>
      </c>
      <c r="BI254" s="169">
        <f>IF(N254="nulová",J254,0)</f>
        <v>0</v>
      </c>
      <c r="BJ254" s="17" t="s">
        <v>21</v>
      </c>
      <c r="BK254" s="169">
        <f>ROUND(I254*H254,2)</f>
        <v>0</v>
      </c>
      <c r="BL254" s="17" t="s">
        <v>589</v>
      </c>
      <c r="BM254" s="168" t="s">
        <v>2977</v>
      </c>
    </row>
    <row r="255" spans="2:65" s="12" customFormat="1" ht="10.199999999999999">
      <c r="B255" s="170"/>
      <c r="D255" s="171" t="s">
        <v>175</v>
      </c>
      <c r="E255" s="172" t="s">
        <v>1</v>
      </c>
      <c r="F255" s="173" t="s">
        <v>259</v>
      </c>
      <c r="H255" s="174">
        <v>18</v>
      </c>
      <c r="I255" s="175"/>
      <c r="L255" s="170"/>
      <c r="M255" s="176"/>
      <c r="N255" s="177"/>
      <c r="O255" s="177"/>
      <c r="P255" s="177"/>
      <c r="Q255" s="177"/>
      <c r="R255" s="177"/>
      <c r="S255" s="177"/>
      <c r="T255" s="178"/>
      <c r="AT255" s="172" t="s">
        <v>175</v>
      </c>
      <c r="AU255" s="172" t="s">
        <v>88</v>
      </c>
      <c r="AV255" s="12" t="s">
        <v>88</v>
      </c>
      <c r="AW255" s="12" t="s">
        <v>36</v>
      </c>
      <c r="AX255" s="12" t="s">
        <v>21</v>
      </c>
      <c r="AY255" s="172" t="s">
        <v>166</v>
      </c>
    </row>
    <row r="256" spans="2:65" s="1" customFormat="1" ht="16.5" customHeight="1">
      <c r="B256" s="156"/>
      <c r="C256" s="179" t="s">
        <v>1030</v>
      </c>
      <c r="D256" s="179" t="s">
        <v>226</v>
      </c>
      <c r="E256" s="180" t="s">
        <v>2978</v>
      </c>
      <c r="F256" s="181" t="s">
        <v>2979</v>
      </c>
      <c r="G256" s="182" t="s">
        <v>223</v>
      </c>
      <c r="H256" s="183">
        <v>35</v>
      </c>
      <c r="I256" s="184"/>
      <c r="J256" s="185">
        <f>ROUND(I256*H256,2)</f>
        <v>0</v>
      </c>
      <c r="K256" s="181" t="s">
        <v>575</v>
      </c>
      <c r="L256" s="186"/>
      <c r="M256" s="187" t="s">
        <v>1</v>
      </c>
      <c r="N256" s="188" t="s">
        <v>45</v>
      </c>
      <c r="O256" s="55"/>
      <c r="P256" s="166">
        <f>O256*H256</f>
        <v>0</v>
      </c>
      <c r="Q256" s="166">
        <v>2.9999999999999997E-4</v>
      </c>
      <c r="R256" s="166">
        <f>Q256*H256</f>
        <v>1.0499999999999999E-2</v>
      </c>
      <c r="S256" s="166">
        <v>0</v>
      </c>
      <c r="T256" s="167">
        <f>S256*H256</f>
        <v>0</v>
      </c>
      <c r="AR256" s="168" t="s">
        <v>589</v>
      </c>
      <c r="AT256" s="168" t="s">
        <v>226</v>
      </c>
      <c r="AU256" s="168" t="s">
        <v>88</v>
      </c>
      <c r="AY256" s="17" t="s">
        <v>166</v>
      </c>
      <c r="BE256" s="169">
        <f>IF(N256="základní",J256,0)</f>
        <v>0</v>
      </c>
      <c r="BF256" s="169">
        <f>IF(N256="snížená",J256,0)</f>
        <v>0</v>
      </c>
      <c r="BG256" s="169">
        <f>IF(N256="zákl. přenesená",J256,0)</f>
        <v>0</v>
      </c>
      <c r="BH256" s="169">
        <f>IF(N256="sníž. přenesená",J256,0)</f>
        <v>0</v>
      </c>
      <c r="BI256" s="169">
        <f>IF(N256="nulová",J256,0)</f>
        <v>0</v>
      </c>
      <c r="BJ256" s="17" t="s">
        <v>21</v>
      </c>
      <c r="BK256" s="169">
        <f>ROUND(I256*H256,2)</f>
        <v>0</v>
      </c>
      <c r="BL256" s="17" t="s">
        <v>589</v>
      </c>
      <c r="BM256" s="168" t="s">
        <v>2980</v>
      </c>
    </row>
    <row r="257" spans="2:65" s="12" customFormat="1" ht="10.199999999999999">
      <c r="B257" s="170"/>
      <c r="D257" s="171" t="s">
        <v>175</v>
      </c>
      <c r="E257" s="172" t="s">
        <v>1</v>
      </c>
      <c r="F257" s="173" t="s">
        <v>468</v>
      </c>
      <c r="H257" s="174">
        <v>35</v>
      </c>
      <c r="I257" s="175"/>
      <c r="L257" s="170"/>
      <c r="M257" s="176"/>
      <c r="N257" s="177"/>
      <c r="O257" s="177"/>
      <c r="P257" s="177"/>
      <c r="Q257" s="177"/>
      <c r="R257" s="177"/>
      <c r="S257" s="177"/>
      <c r="T257" s="178"/>
      <c r="AT257" s="172" t="s">
        <v>175</v>
      </c>
      <c r="AU257" s="172" t="s">
        <v>88</v>
      </c>
      <c r="AV257" s="12" t="s">
        <v>88</v>
      </c>
      <c r="AW257" s="12" t="s">
        <v>36</v>
      </c>
      <c r="AX257" s="12" t="s">
        <v>21</v>
      </c>
      <c r="AY257" s="172" t="s">
        <v>166</v>
      </c>
    </row>
    <row r="258" spans="2:65" s="1" customFormat="1" ht="24" customHeight="1">
      <c r="B258" s="156"/>
      <c r="C258" s="157" t="s">
        <v>1035</v>
      </c>
      <c r="D258" s="157" t="s">
        <v>168</v>
      </c>
      <c r="E258" s="158" t="s">
        <v>2981</v>
      </c>
      <c r="F258" s="159" t="s">
        <v>2982</v>
      </c>
      <c r="G258" s="160" t="s">
        <v>223</v>
      </c>
      <c r="H258" s="161">
        <v>5</v>
      </c>
      <c r="I258" s="162"/>
      <c r="J258" s="163">
        <f>ROUND(I258*H258,2)</f>
        <v>0</v>
      </c>
      <c r="K258" s="159" t="s">
        <v>575</v>
      </c>
      <c r="L258" s="32"/>
      <c r="M258" s="164" t="s">
        <v>1</v>
      </c>
      <c r="N258" s="165" t="s">
        <v>45</v>
      </c>
      <c r="O258" s="55"/>
      <c r="P258" s="166">
        <f>O258*H258</f>
        <v>0</v>
      </c>
      <c r="Q258" s="166">
        <v>0</v>
      </c>
      <c r="R258" s="166">
        <f>Q258*H258</f>
        <v>0</v>
      </c>
      <c r="S258" s="166">
        <v>0</v>
      </c>
      <c r="T258" s="167">
        <f>S258*H258</f>
        <v>0</v>
      </c>
      <c r="AR258" s="168" t="s">
        <v>556</v>
      </c>
      <c r="AT258" s="168" t="s">
        <v>168</v>
      </c>
      <c r="AU258" s="168" t="s">
        <v>88</v>
      </c>
      <c r="AY258" s="17" t="s">
        <v>166</v>
      </c>
      <c r="BE258" s="169">
        <f>IF(N258="základní",J258,0)</f>
        <v>0</v>
      </c>
      <c r="BF258" s="169">
        <f>IF(N258="snížená",J258,0)</f>
        <v>0</v>
      </c>
      <c r="BG258" s="169">
        <f>IF(N258="zákl. přenesená",J258,0)</f>
        <v>0</v>
      </c>
      <c r="BH258" s="169">
        <f>IF(N258="sníž. přenesená",J258,0)</f>
        <v>0</v>
      </c>
      <c r="BI258" s="169">
        <f>IF(N258="nulová",J258,0)</f>
        <v>0</v>
      </c>
      <c r="BJ258" s="17" t="s">
        <v>21</v>
      </c>
      <c r="BK258" s="169">
        <f>ROUND(I258*H258,2)</f>
        <v>0</v>
      </c>
      <c r="BL258" s="17" t="s">
        <v>556</v>
      </c>
      <c r="BM258" s="168" t="s">
        <v>2983</v>
      </c>
    </row>
    <row r="259" spans="2:65" s="12" customFormat="1" ht="10.199999999999999">
      <c r="B259" s="170"/>
      <c r="D259" s="171" t="s">
        <v>175</v>
      </c>
      <c r="E259" s="172" t="s">
        <v>1</v>
      </c>
      <c r="F259" s="173" t="s">
        <v>188</v>
      </c>
      <c r="H259" s="174">
        <v>5</v>
      </c>
      <c r="I259" s="175"/>
      <c r="L259" s="170"/>
      <c r="M259" s="176"/>
      <c r="N259" s="177"/>
      <c r="O259" s="177"/>
      <c r="P259" s="177"/>
      <c r="Q259" s="177"/>
      <c r="R259" s="177"/>
      <c r="S259" s="177"/>
      <c r="T259" s="178"/>
      <c r="AT259" s="172" t="s">
        <v>175</v>
      </c>
      <c r="AU259" s="172" t="s">
        <v>88</v>
      </c>
      <c r="AV259" s="12" t="s">
        <v>88</v>
      </c>
      <c r="AW259" s="12" t="s">
        <v>36</v>
      </c>
      <c r="AX259" s="12" t="s">
        <v>21</v>
      </c>
      <c r="AY259" s="172" t="s">
        <v>166</v>
      </c>
    </row>
    <row r="260" spans="2:65" s="1" customFormat="1" ht="24" customHeight="1">
      <c r="B260" s="156"/>
      <c r="C260" s="179" t="s">
        <v>1039</v>
      </c>
      <c r="D260" s="179" t="s">
        <v>226</v>
      </c>
      <c r="E260" s="180" t="s">
        <v>2984</v>
      </c>
      <c r="F260" s="181" t="s">
        <v>2985</v>
      </c>
      <c r="G260" s="182" t="s">
        <v>223</v>
      </c>
      <c r="H260" s="183">
        <v>5</v>
      </c>
      <c r="I260" s="184"/>
      <c r="J260" s="185">
        <f>ROUND(I260*H260,2)</f>
        <v>0</v>
      </c>
      <c r="K260" s="181" t="s">
        <v>575</v>
      </c>
      <c r="L260" s="186"/>
      <c r="M260" s="187" t="s">
        <v>1</v>
      </c>
      <c r="N260" s="188" t="s">
        <v>45</v>
      </c>
      <c r="O260" s="55"/>
      <c r="P260" s="166">
        <f>O260*H260</f>
        <v>0</v>
      </c>
      <c r="Q260" s="166">
        <v>2E-3</v>
      </c>
      <c r="R260" s="166">
        <f>Q260*H260</f>
        <v>0.01</v>
      </c>
      <c r="S260" s="166">
        <v>0</v>
      </c>
      <c r="T260" s="167">
        <f>S260*H260</f>
        <v>0</v>
      </c>
      <c r="AR260" s="168" t="s">
        <v>589</v>
      </c>
      <c r="AT260" s="168" t="s">
        <v>226</v>
      </c>
      <c r="AU260" s="168" t="s">
        <v>88</v>
      </c>
      <c r="AY260" s="17" t="s">
        <v>166</v>
      </c>
      <c r="BE260" s="169">
        <f>IF(N260="základní",J260,0)</f>
        <v>0</v>
      </c>
      <c r="BF260" s="169">
        <f>IF(N260="snížená",J260,0)</f>
        <v>0</v>
      </c>
      <c r="BG260" s="169">
        <f>IF(N260="zákl. přenesená",J260,0)</f>
        <v>0</v>
      </c>
      <c r="BH260" s="169">
        <f>IF(N260="sníž. přenesená",J260,0)</f>
        <v>0</v>
      </c>
      <c r="BI260" s="169">
        <f>IF(N260="nulová",J260,0)</f>
        <v>0</v>
      </c>
      <c r="BJ260" s="17" t="s">
        <v>21</v>
      </c>
      <c r="BK260" s="169">
        <f>ROUND(I260*H260,2)</f>
        <v>0</v>
      </c>
      <c r="BL260" s="17" t="s">
        <v>589</v>
      </c>
      <c r="BM260" s="168" t="s">
        <v>2986</v>
      </c>
    </row>
    <row r="261" spans="2:65" s="12" customFormat="1" ht="10.199999999999999">
      <c r="B261" s="170"/>
      <c r="D261" s="171" t="s">
        <v>175</v>
      </c>
      <c r="E261" s="172" t="s">
        <v>1</v>
      </c>
      <c r="F261" s="173" t="s">
        <v>188</v>
      </c>
      <c r="H261" s="174">
        <v>5</v>
      </c>
      <c r="I261" s="175"/>
      <c r="L261" s="170"/>
      <c r="M261" s="176"/>
      <c r="N261" s="177"/>
      <c r="O261" s="177"/>
      <c r="P261" s="177"/>
      <c r="Q261" s="177"/>
      <c r="R261" s="177"/>
      <c r="S261" s="177"/>
      <c r="T261" s="178"/>
      <c r="AT261" s="172" t="s">
        <v>175</v>
      </c>
      <c r="AU261" s="172" t="s">
        <v>88</v>
      </c>
      <c r="AV261" s="12" t="s">
        <v>88</v>
      </c>
      <c r="AW261" s="12" t="s">
        <v>36</v>
      </c>
      <c r="AX261" s="12" t="s">
        <v>21</v>
      </c>
      <c r="AY261" s="172" t="s">
        <v>166</v>
      </c>
    </row>
    <row r="262" spans="2:65" s="1" customFormat="1" ht="24" customHeight="1">
      <c r="B262" s="156"/>
      <c r="C262" s="179" t="s">
        <v>1043</v>
      </c>
      <c r="D262" s="179" t="s">
        <v>226</v>
      </c>
      <c r="E262" s="180" t="s">
        <v>2987</v>
      </c>
      <c r="F262" s="181" t="s">
        <v>2988</v>
      </c>
      <c r="G262" s="182" t="s">
        <v>223</v>
      </c>
      <c r="H262" s="183">
        <v>10</v>
      </c>
      <c r="I262" s="184"/>
      <c r="J262" s="185">
        <f>ROUND(I262*H262,2)</f>
        <v>0</v>
      </c>
      <c r="K262" s="181" t="s">
        <v>575</v>
      </c>
      <c r="L262" s="186"/>
      <c r="M262" s="187" t="s">
        <v>1</v>
      </c>
      <c r="N262" s="188" t="s">
        <v>45</v>
      </c>
      <c r="O262" s="55"/>
      <c r="P262" s="166">
        <f>O262*H262</f>
        <v>0</v>
      </c>
      <c r="Q262" s="166">
        <v>2.5999999999999998E-4</v>
      </c>
      <c r="R262" s="166">
        <f>Q262*H262</f>
        <v>2.5999999999999999E-3</v>
      </c>
      <c r="S262" s="166">
        <v>0</v>
      </c>
      <c r="T262" s="167">
        <f>S262*H262</f>
        <v>0</v>
      </c>
      <c r="AR262" s="168" t="s">
        <v>589</v>
      </c>
      <c r="AT262" s="168" t="s">
        <v>226</v>
      </c>
      <c r="AU262" s="168" t="s">
        <v>88</v>
      </c>
      <c r="AY262" s="17" t="s">
        <v>166</v>
      </c>
      <c r="BE262" s="169">
        <f>IF(N262="základní",J262,0)</f>
        <v>0</v>
      </c>
      <c r="BF262" s="169">
        <f>IF(N262="snížená",J262,0)</f>
        <v>0</v>
      </c>
      <c r="BG262" s="169">
        <f>IF(N262="zákl. přenesená",J262,0)</f>
        <v>0</v>
      </c>
      <c r="BH262" s="169">
        <f>IF(N262="sníž. přenesená",J262,0)</f>
        <v>0</v>
      </c>
      <c r="BI262" s="169">
        <f>IF(N262="nulová",J262,0)</f>
        <v>0</v>
      </c>
      <c r="BJ262" s="17" t="s">
        <v>21</v>
      </c>
      <c r="BK262" s="169">
        <f>ROUND(I262*H262,2)</f>
        <v>0</v>
      </c>
      <c r="BL262" s="17" t="s">
        <v>589</v>
      </c>
      <c r="BM262" s="168" t="s">
        <v>2989</v>
      </c>
    </row>
    <row r="263" spans="2:65" s="12" customFormat="1" ht="10.199999999999999">
      <c r="B263" s="170"/>
      <c r="D263" s="171" t="s">
        <v>175</v>
      </c>
      <c r="E263" s="172" t="s">
        <v>1</v>
      </c>
      <c r="F263" s="173" t="s">
        <v>26</v>
      </c>
      <c r="H263" s="174">
        <v>10</v>
      </c>
      <c r="I263" s="175"/>
      <c r="L263" s="170"/>
      <c r="M263" s="176"/>
      <c r="N263" s="177"/>
      <c r="O263" s="177"/>
      <c r="P263" s="177"/>
      <c r="Q263" s="177"/>
      <c r="R263" s="177"/>
      <c r="S263" s="177"/>
      <c r="T263" s="178"/>
      <c r="AT263" s="172" t="s">
        <v>175</v>
      </c>
      <c r="AU263" s="172" t="s">
        <v>88</v>
      </c>
      <c r="AV263" s="12" t="s">
        <v>88</v>
      </c>
      <c r="AW263" s="12" t="s">
        <v>36</v>
      </c>
      <c r="AX263" s="12" t="s">
        <v>21</v>
      </c>
      <c r="AY263" s="172" t="s">
        <v>166</v>
      </c>
    </row>
    <row r="264" spans="2:65" s="1" customFormat="1" ht="24" customHeight="1">
      <c r="B264" s="156"/>
      <c r="C264" s="157" t="s">
        <v>1047</v>
      </c>
      <c r="D264" s="157" t="s">
        <v>168</v>
      </c>
      <c r="E264" s="158" t="s">
        <v>2990</v>
      </c>
      <c r="F264" s="159" t="s">
        <v>2991</v>
      </c>
      <c r="G264" s="160" t="s">
        <v>223</v>
      </c>
      <c r="H264" s="161">
        <v>10</v>
      </c>
      <c r="I264" s="162"/>
      <c r="J264" s="163">
        <f>ROUND(I264*H264,2)</f>
        <v>0</v>
      </c>
      <c r="K264" s="159" t="s">
        <v>575</v>
      </c>
      <c r="L264" s="32"/>
      <c r="M264" s="164" t="s">
        <v>1</v>
      </c>
      <c r="N264" s="165" t="s">
        <v>45</v>
      </c>
      <c r="O264" s="55"/>
      <c r="P264" s="166">
        <f>O264*H264</f>
        <v>0</v>
      </c>
      <c r="Q264" s="166">
        <v>0</v>
      </c>
      <c r="R264" s="166">
        <f>Q264*H264</f>
        <v>0</v>
      </c>
      <c r="S264" s="166">
        <v>0</v>
      </c>
      <c r="T264" s="167">
        <f>S264*H264</f>
        <v>0</v>
      </c>
      <c r="AR264" s="168" t="s">
        <v>556</v>
      </c>
      <c r="AT264" s="168" t="s">
        <v>168</v>
      </c>
      <c r="AU264" s="168" t="s">
        <v>88</v>
      </c>
      <c r="AY264" s="17" t="s">
        <v>166</v>
      </c>
      <c r="BE264" s="169">
        <f>IF(N264="základní",J264,0)</f>
        <v>0</v>
      </c>
      <c r="BF264" s="169">
        <f>IF(N264="snížená",J264,0)</f>
        <v>0</v>
      </c>
      <c r="BG264" s="169">
        <f>IF(N264="zákl. přenesená",J264,0)</f>
        <v>0</v>
      </c>
      <c r="BH264" s="169">
        <f>IF(N264="sníž. přenesená",J264,0)</f>
        <v>0</v>
      </c>
      <c r="BI264" s="169">
        <f>IF(N264="nulová",J264,0)</f>
        <v>0</v>
      </c>
      <c r="BJ264" s="17" t="s">
        <v>21</v>
      </c>
      <c r="BK264" s="169">
        <f>ROUND(I264*H264,2)</f>
        <v>0</v>
      </c>
      <c r="BL264" s="17" t="s">
        <v>556</v>
      </c>
      <c r="BM264" s="168" t="s">
        <v>2992</v>
      </c>
    </row>
    <row r="265" spans="2:65" s="12" customFormat="1" ht="10.199999999999999">
      <c r="B265" s="170"/>
      <c r="D265" s="171" t="s">
        <v>175</v>
      </c>
      <c r="E265" s="172" t="s">
        <v>1</v>
      </c>
      <c r="F265" s="173" t="s">
        <v>26</v>
      </c>
      <c r="H265" s="174">
        <v>10</v>
      </c>
      <c r="I265" s="175"/>
      <c r="L265" s="170"/>
      <c r="M265" s="176"/>
      <c r="N265" s="177"/>
      <c r="O265" s="177"/>
      <c r="P265" s="177"/>
      <c r="Q265" s="177"/>
      <c r="R265" s="177"/>
      <c r="S265" s="177"/>
      <c r="T265" s="178"/>
      <c r="AT265" s="172" t="s">
        <v>175</v>
      </c>
      <c r="AU265" s="172" t="s">
        <v>88</v>
      </c>
      <c r="AV265" s="12" t="s">
        <v>88</v>
      </c>
      <c r="AW265" s="12" t="s">
        <v>36</v>
      </c>
      <c r="AX265" s="12" t="s">
        <v>21</v>
      </c>
      <c r="AY265" s="172" t="s">
        <v>166</v>
      </c>
    </row>
    <row r="266" spans="2:65" s="1" customFormat="1" ht="24" customHeight="1">
      <c r="B266" s="156"/>
      <c r="C266" s="179" t="s">
        <v>1051</v>
      </c>
      <c r="D266" s="179" t="s">
        <v>226</v>
      </c>
      <c r="E266" s="180" t="s">
        <v>2993</v>
      </c>
      <c r="F266" s="181" t="s">
        <v>2994</v>
      </c>
      <c r="G266" s="182" t="s">
        <v>223</v>
      </c>
      <c r="H266" s="183">
        <v>5</v>
      </c>
      <c r="I266" s="184"/>
      <c r="J266" s="185">
        <f>ROUND(I266*H266,2)</f>
        <v>0</v>
      </c>
      <c r="K266" s="181" t="s">
        <v>575</v>
      </c>
      <c r="L266" s="186"/>
      <c r="M266" s="187" t="s">
        <v>1</v>
      </c>
      <c r="N266" s="188" t="s">
        <v>45</v>
      </c>
      <c r="O266" s="55"/>
      <c r="P266" s="166">
        <f>O266*H266</f>
        <v>0</v>
      </c>
      <c r="Q266" s="166">
        <v>0</v>
      </c>
      <c r="R266" s="166">
        <f>Q266*H266</f>
        <v>0</v>
      </c>
      <c r="S266" s="166">
        <v>0</v>
      </c>
      <c r="T266" s="167">
        <f>S266*H266</f>
        <v>0</v>
      </c>
      <c r="AR266" s="168" t="s">
        <v>589</v>
      </c>
      <c r="AT266" s="168" t="s">
        <v>226</v>
      </c>
      <c r="AU266" s="168" t="s">
        <v>88</v>
      </c>
      <c r="AY266" s="17" t="s">
        <v>166</v>
      </c>
      <c r="BE266" s="169">
        <f>IF(N266="základní",J266,0)</f>
        <v>0</v>
      </c>
      <c r="BF266" s="169">
        <f>IF(N266="snížená",J266,0)</f>
        <v>0</v>
      </c>
      <c r="BG266" s="169">
        <f>IF(N266="zákl. přenesená",J266,0)</f>
        <v>0</v>
      </c>
      <c r="BH266" s="169">
        <f>IF(N266="sníž. přenesená",J266,0)</f>
        <v>0</v>
      </c>
      <c r="BI266" s="169">
        <f>IF(N266="nulová",J266,0)</f>
        <v>0</v>
      </c>
      <c r="BJ266" s="17" t="s">
        <v>21</v>
      </c>
      <c r="BK266" s="169">
        <f>ROUND(I266*H266,2)</f>
        <v>0</v>
      </c>
      <c r="BL266" s="17" t="s">
        <v>589</v>
      </c>
      <c r="BM266" s="168" t="s">
        <v>2995</v>
      </c>
    </row>
    <row r="267" spans="2:65" s="12" customFormat="1" ht="10.199999999999999">
      <c r="B267" s="170"/>
      <c r="D267" s="171" t="s">
        <v>175</v>
      </c>
      <c r="E267" s="172" t="s">
        <v>1</v>
      </c>
      <c r="F267" s="173" t="s">
        <v>188</v>
      </c>
      <c r="H267" s="174">
        <v>5</v>
      </c>
      <c r="I267" s="175"/>
      <c r="L267" s="170"/>
      <c r="M267" s="176"/>
      <c r="N267" s="177"/>
      <c r="O267" s="177"/>
      <c r="P267" s="177"/>
      <c r="Q267" s="177"/>
      <c r="R267" s="177"/>
      <c r="S267" s="177"/>
      <c r="T267" s="178"/>
      <c r="AT267" s="172" t="s">
        <v>175</v>
      </c>
      <c r="AU267" s="172" t="s">
        <v>88</v>
      </c>
      <c r="AV267" s="12" t="s">
        <v>88</v>
      </c>
      <c r="AW267" s="12" t="s">
        <v>36</v>
      </c>
      <c r="AX267" s="12" t="s">
        <v>21</v>
      </c>
      <c r="AY267" s="172" t="s">
        <v>166</v>
      </c>
    </row>
    <row r="268" spans="2:65" s="1" customFormat="1" ht="16.5" customHeight="1">
      <c r="B268" s="156"/>
      <c r="C268" s="179" t="s">
        <v>1055</v>
      </c>
      <c r="D268" s="179" t="s">
        <v>226</v>
      </c>
      <c r="E268" s="180" t="s">
        <v>2996</v>
      </c>
      <c r="F268" s="181" t="s">
        <v>2997</v>
      </c>
      <c r="G268" s="182" t="s">
        <v>223</v>
      </c>
      <c r="H268" s="183">
        <v>5</v>
      </c>
      <c r="I268" s="184"/>
      <c r="J268" s="185">
        <f>ROUND(I268*H268,2)</f>
        <v>0</v>
      </c>
      <c r="K268" s="181" t="s">
        <v>1</v>
      </c>
      <c r="L268" s="186"/>
      <c r="M268" s="187" t="s">
        <v>1</v>
      </c>
      <c r="N268" s="188" t="s">
        <v>45</v>
      </c>
      <c r="O268" s="55"/>
      <c r="P268" s="166">
        <f>O268*H268</f>
        <v>0</v>
      </c>
      <c r="Q268" s="166">
        <v>1.0000000000000001E-5</v>
      </c>
      <c r="R268" s="166">
        <f>Q268*H268</f>
        <v>5.0000000000000002E-5</v>
      </c>
      <c r="S268" s="166">
        <v>0</v>
      </c>
      <c r="T268" s="167">
        <f>S268*H268</f>
        <v>0</v>
      </c>
      <c r="AR268" s="168" t="s">
        <v>589</v>
      </c>
      <c r="AT268" s="168" t="s">
        <v>226</v>
      </c>
      <c r="AU268" s="168" t="s">
        <v>88</v>
      </c>
      <c r="AY268" s="17" t="s">
        <v>166</v>
      </c>
      <c r="BE268" s="169">
        <f>IF(N268="základní",J268,0)</f>
        <v>0</v>
      </c>
      <c r="BF268" s="169">
        <f>IF(N268="snížená",J268,0)</f>
        <v>0</v>
      </c>
      <c r="BG268" s="169">
        <f>IF(N268="zákl. přenesená",J268,0)</f>
        <v>0</v>
      </c>
      <c r="BH268" s="169">
        <f>IF(N268="sníž. přenesená",J268,0)</f>
        <v>0</v>
      </c>
      <c r="BI268" s="169">
        <f>IF(N268="nulová",J268,0)</f>
        <v>0</v>
      </c>
      <c r="BJ268" s="17" t="s">
        <v>21</v>
      </c>
      <c r="BK268" s="169">
        <f>ROUND(I268*H268,2)</f>
        <v>0</v>
      </c>
      <c r="BL268" s="17" t="s">
        <v>589</v>
      </c>
      <c r="BM268" s="168" t="s">
        <v>2998</v>
      </c>
    </row>
    <row r="269" spans="2:65" s="12" customFormat="1" ht="10.199999999999999">
      <c r="B269" s="170"/>
      <c r="D269" s="171" t="s">
        <v>175</v>
      </c>
      <c r="E269" s="172" t="s">
        <v>1</v>
      </c>
      <c r="F269" s="173" t="s">
        <v>188</v>
      </c>
      <c r="H269" s="174">
        <v>5</v>
      </c>
      <c r="I269" s="175"/>
      <c r="L269" s="170"/>
      <c r="M269" s="176"/>
      <c r="N269" s="177"/>
      <c r="O269" s="177"/>
      <c r="P269" s="177"/>
      <c r="Q269" s="177"/>
      <c r="R269" s="177"/>
      <c r="S269" s="177"/>
      <c r="T269" s="178"/>
      <c r="AT269" s="172" t="s">
        <v>175</v>
      </c>
      <c r="AU269" s="172" t="s">
        <v>88</v>
      </c>
      <c r="AV269" s="12" t="s">
        <v>88</v>
      </c>
      <c r="AW269" s="12" t="s">
        <v>36</v>
      </c>
      <c r="AX269" s="12" t="s">
        <v>21</v>
      </c>
      <c r="AY269" s="172" t="s">
        <v>166</v>
      </c>
    </row>
    <row r="270" spans="2:65" s="1" customFormat="1" ht="16.5" customHeight="1">
      <c r="B270" s="156"/>
      <c r="C270" s="157" t="s">
        <v>1059</v>
      </c>
      <c r="D270" s="157" t="s">
        <v>168</v>
      </c>
      <c r="E270" s="158" t="s">
        <v>2999</v>
      </c>
      <c r="F270" s="159" t="s">
        <v>3000</v>
      </c>
      <c r="G270" s="160" t="s">
        <v>223</v>
      </c>
      <c r="H270" s="161">
        <v>42</v>
      </c>
      <c r="I270" s="162"/>
      <c r="J270" s="163">
        <f>ROUND(I270*H270,2)</f>
        <v>0</v>
      </c>
      <c r="K270" s="159" t="s">
        <v>575</v>
      </c>
      <c r="L270" s="32"/>
      <c r="M270" s="164" t="s">
        <v>1</v>
      </c>
      <c r="N270" s="165" t="s">
        <v>45</v>
      </c>
      <c r="O270" s="55"/>
      <c r="P270" s="166">
        <f>O270*H270</f>
        <v>0</v>
      </c>
      <c r="Q270" s="166">
        <v>0</v>
      </c>
      <c r="R270" s="166">
        <f>Q270*H270</f>
        <v>0</v>
      </c>
      <c r="S270" s="166">
        <v>0</v>
      </c>
      <c r="T270" s="167">
        <f>S270*H270</f>
        <v>0</v>
      </c>
      <c r="AR270" s="168" t="s">
        <v>556</v>
      </c>
      <c r="AT270" s="168" t="s">
        <v>168</v>
      </c>
      <c r="AU270" s="168" t="s">
        <v>88</v>
      </c>
      <c r="AY270" s="17" t="s">
        <v>166</v>
      </c>
      <c r="BE270" s="169">
        <f>IF(N270="základní",J270,0)</f>
        <v>0</v>
      </c>
      <c r="BF270" s="169">
        <f>IF(N270="snížená",J270,0)</f>
        <v>0</v>
      </c>
      <c r="BG270" s="169">
        <f>IF(N270="zákl. přenesená",J270,0)</f>
        <v>0</v>
      </c>
      <c r="BH270" s="169">
        <f>IF(N270="sníž. přenesená",J270,0)</f>
        <v>0</v>
      </c>
      <c r="BI270" s="169">
        <f>IF(N270="nulová",J270,0)</f>
        <v>0</v>
      </c>
      <c r="BJ270" s="17" t="s">
        <v>21</v>
      </c>
      <c r="BK270" s="169">
        <f>ROUND(I270*H270,2)</f>
        <v>0</v>
      </c>
      <c r="BL270" s="17" t="s">
        <v>556</v>
      </c>
      <c r="BM270" s="168" t="s">
        <v>3001</v>
      </c>
    </row>
    <row r="271" spans="2:65" s="12" customFormat="1" ht="10.199999999999999">
      <c r="B271" s="170"/>
      <c r="D271" s="171" t="s">
        <v>175</v>
      </c>
      <c r="E271" s="172" t="s">
        <v>1</v>
      </c>
      <c r="F271" s="173" t="s">
        <v>3002</v>
      </c>
      <c r="H271" s="174">
        <v>42</v>
      </c>
      <c r="I271" s="175"/>
      <c r="L271" s="170"/>
      <c r="M271" s="176"/>
      <c r="N271" s="177"/>
      <c r="O271" s="177"/>
      <c r="P271" s="177"/>
      <c r="Q271" s="177"/>
      <c r="R271" s="177"/>
      <c r="S271" s="177"/>
      <c r="T271" s="178"/>
      <c r="AT271" s="172" t="s">
        <v>175</v>
      </c>
      <c r="AU271" s="172" t="s">
        <v>88</v>
      </c>
      <c r="AV271" s="12" t="s">
        <v>88</v>
      </c>
      <c r="AW271" s="12" t="s">
        <v>36</v>
      </c>
      <c r="AX271" s="12" t="s">
        <v>21</v>
      </c>
      <c r="AY271" s="172" t="s">
        <v>166</v>
      </c>
    </row>
    <row r="272" spans="2:65" s="1" customFormat="1" ht="16.5" customHeight="1">
      <c r="B272" s="156"/>
      <c r="C272" s="179" t="s">
        <v>1065</v>
      </c>
      <c r="D272" s="179" t="s">
        <v>226</v>
      </c>
      <c r="E272" s="180" t="s">
        <v>3003</v>
      </c>
      <c r="F272" s="181" t="s">
        <v>3004</v>
      </c>
      <c r="G272" s="182" t="s">
        <v>223</v>
      </c>
      <c r="H272" s="183">
        <v>30</v>
      </c>
      <c r="I272" s="184"/>
      <c r="J272" s="185">
        <f>ROUND(I272*H272,2)</f>
        <v>0</v>
      </c>
      <c r="K272" s="181" t="s">
        <v>575</v>
      </c>
      <c r="L272" s="186"/>
      <c r="M272" s="187" t="s">
        <v>1</v>
      </c>
      <c r="N272" s="188" t="s">
        <v>45</v>
      </c>
      <c r="O272" s="55"/>
      <c r="P272" s="166">
        <f>O272*H272</f>
        <v>0</v>
      </c>
      <c r="Q272" s="166">
        <v>2.3000000000000001E-4</v>
      </c>
      <c r="R272" s="166">
        <f>Q272*H272</f>
        <v>6.8999999999999999E-3</v>
      </c>
      <c r="S272" s="166">
        <v>0</v>
      </c>
      <c r="T272" s="167">
        <f>S272*H272</f>
        <v>0</v>
      </c>
      <c r="AR272" s="168" t="s">
        <v>589</v>
      </c>
      <c r="AT272" s="168" t="s">
        <v>226</v>
      </c>
      <c r="AU272" s="168" t="s">
        <v>88</v>
      </c>
      <c r="AY272" s="17" t="s">
        <v>166</v>
      </c>
      <c r="BE272" s="169">
        <f>IF(N272="základní",J272,0)</f>
        <v>0</v>
      </c>
      <c r="BF272" s="169">
        <f>IF(N272="snížená",J272,0)</f>
        <v>0</v>
      </c>
      <c r="BG272" s="169">
        <f>IF(N272="zákl. přenesená",J272,0)</f>
        <v>0</v>
      </c>
      <c r="BH272" s="169">
        <f>IF(N272="sníž. přenesená",J272,0)</f>
        <v>0</v>
      </c>
      <c r="BI272" s="169">
        <f>IF(N272="nulová",J272,0)</f>
        <v>0</v>
      </c>
      <c r="BJ272" s="17" t="s">
        <v>21</v>
      </c>
      <c r="BK272" s="169">
        <f>ROUND(I272*H272,2)</f>
        <v>0</v>
      </c>
      <c r="BL272" s="17" t="s">
        <v>589</v>
      </c>
      <c r="BM272" s="168" t="s">
        <v>3005</v>
      </c>
    </row>
    <row r="273" spans="2:65" s="12" customFormat="1" ht="10.199999999999999">
      <c r="B273" s="170"/>
      <c r="D273" s="171" t="s">
        <v>175</v>
      </c>
      <c r="E273" s="172" t="s">
        <v>1</v>
      </c>
      <c r="F273" s="173" t="s">
        <v>449</v>
      </c>
      <c r="H273" s="174">
        <v>30</v>
      </c>
      <c r="I273" s="175"/>
      <c r="L273" s="170"/>
      <c r="M273" s="176"/>
      <c r="N273" s="177"/>
      <c r="O273" s="177"/>
      <c r="P273" s="177"/>
      <c r="Q273" s="177"/>
      <c r="R273" s="177"/>
      <c r="S273" s="177"/>
      <c r="T273" s="178"/>
      <c r="AT273" s="172" t="s">
        <v>175</v>
      </c>
      <c r="AU273" s="172" t="s">
        <v>88</v>
      </c>
      <c r="AV273" s="12" t="s">
        <v>88</v>
      </c>
      <c r="AW273" s="12" t="s">
        <v>36</v>
      </c>
      <c r="AX273" s="12" t="s">
        <v>21</v>
      </c>
      <c r="AY273" s="172" t="s">
        <v>166</v>
      </c>
    </row>
    <row r="274" spans="2:65" s="1" customFormat="1" ht="24" customHeight="1">
      <c r="B274" s="156"/>
      <c r="C274" s="179" t="s">
        <v>1070</v>
      </c>
      <c r="D274" s="179" t="s">
        <v>226</v>
      </c>
      <c r="E274" s="180" t="s">
        <v>3006</v>
      </c>
      <c r="F274" s="181" t="s">
        <v>3007</v>
      </c>
      <c r="G274" s="182" t="s">
        <v>223</v>
      </c>
      <c r="H274" s="183">
        <v>12</v>
      </c>
      <c r="I274" s="184"/>
      <c r="J274" s="185">
        <f>ROUND(I274*H274,2)</f>
        <v>0</v>
      </c>
      <c r="K274" s="181" t="s">
        <v>575</v>
      </c>
      <c r="L274" s="186"/>
      <c r="M274" s="187" t="s">
        <v>1</v>
      </c>
      <c r="N274" s="188" t="s">
        <v>45</v>
      </c>
      <c r="O274" s="55"/>
      <c r="P274" s="166">
        <f>O274*H274</f>
        <v>0</v>
      </c>
      <c r="Q274" s="166">
        <v>6.9999999999999999E-4</v>
      </c>
      <c r="R274" s="166">
        <f>Q274*H274</f>
        <v>8.3999999999999995E-3</v>
      </c>
      <c r="S274" s="166">
        <v>0</v>
      </c>
      <c r="T274" s="167">
        <f>S274*H274</f>
        <v>0</v>
      </c>
      <c r="AR274" s="168" t="s">
        <v>589</v>
      </c>
      <c r="AT274" s="168" t="s">
        <v>226</v>
      </c>
      <c r="AU274" s="168" t="s">
        <v>88</v>
      </c>
      <c r="AY274" s="17" t="s">
        <v>166</v>
      </c>
      <c r="BE274" s="169">
        <f>IF(N274="základní",J274,0)</f>
        <v>0</v>
      </c>
      <c r="BF274" s="169">
        <f>IF(N274="snížená",J274,0)</f>
        <v>0</v>
      </c>
      <c r="BG274" s="169">
        <f>IF(N274="zákl. přenesená",J274,0)</f>
        <v>0</v>
      </c>
      <c r="BH274" s="169">
        <f>IF(N274="sníž. přenesená",J274,0)</f>
        <v>0</v>
      </c>
      <c r="BI274" s="169">
        <f>IF(N274="nulová",J274,0)</f>
        <v>0</v>
      </c>
      <c r="BJ274" s="17" t="s">
        <v>21</v>
      </c>
      <c r="BK274" s="169">
        <f>ROUND(I274*H274,2)</f>
        <v>0</v>
      </c>
      <c r="BL274" s="17" t="s">
        <v>589</v>
      </c>
      <c r="BM274" s="168" t="s">
        <v>3008</v>
      </c>
    </row>
    <row r="275" spans="2:65" s="12" customFormat="1" ht="10.199999999999999">
      <c r="B275" s="170"/>
      <c r="D275" s="171" t="s">
        <v>175</v>
      </c>
      <c r="E275" s="172" t="s">
        <v>1</v>
      </c>
      <c r="F275" s="173" t="s">
        <v>225</v>
      </c>
      <c r="H275" s="174">
        <v>12</v>
      </c>
      <c r="I275" s="175"/>
      <c r="L275" s="170"/>
      <c r="M275" s="176"/>
      <c r="N275" s="177"/>
      <c r="O275" s="177"/>
      <c r="P275" s="177"/>
      <c r="Q275" s="177"/>
      <c r="R275" s="177"/>
      <c r="S275" s="177"/>
      <c r="T275" s="178"/>
      <c r="AT275" s="172" t="s">
        <v>175</v>
      </c>
      <c r="AU275" s="172" t="s">
        <v>88</v>
      </c>
      <c r="AV275" s="12" t="s">
        <v>88</v>
      </c>
      <c r="AW275" s="12" t="s">
        <v>36</v>
      </c>
      <c r="AX275" s="12" t="s">
        <v>21</v>
      </c>
      <c r="AY275" s="172" t="s">
        <v>166</v>
      </c>
    </row>
    <row r="276" spans="2:65" s="1" customFormat="1" ht="24" customHeight="1">
      <c r="B276" s="156"/>
      <c r="C276" s="157" t="s">
        <v>1075</v>
      </c>
      <c r="D276" s="157" t="s">
        <v>168</v>
      </c>
      <c r="E276" s="158" t="s">
        <v>599</v>
      </c>
      <c r="F276" s="159" t="s">
        <v>600</v>
      </c>
      <c r="G276" s="160" t="s">
        <v>223</v>
      </c>
      <c r="H276" s="161">
        <v>19</v>
      </c>
      <c r="I276" s="162"/>
      <c r="J276" s="163">
        <f>ROUND(I276*H276,2)</f>
        <v>0</v>
      </c>
      <c r="K276" s="159" t="s">
        <v>575</v>
      </c>
      <c r="L276" s="32"/>
      <c r="M276" s="164" t="s">
        <v>1</v>
      </c>
      <c r="N276" s="165" t="s">
        <v>45</v>
      </c>
      <c r="O276" s="55"/>
      <c r="P276" s="166">
        <f>O276*H276</f>
        <v>0</v>
      </c>
      <c r="Q276" s="166">
        <v>0</v>
      </c>
      <c r="R276" s="166">
        <f>Q276*H276</f>
        <v>0</v>
      </c>
      <c r="S276" s="166">
        <v>0</v>
      </c>
      <c r="T276" s="167">
        <f>S276*H276</f>
        <v>0</v>
      </c>
      <c r="AR276" s="168" t="s">
        <v>556</v>
      </c>
      <c r="AT276" s="168" t="s">
        <v>168</v>
      </c>
      <c r="AU276" s="168" t="s">
        <v>88</v>
      </c>
      <c r="AY276" s="17" t="s">
        <v>166</v>
      </c>
      <c r="BE276" s="169">
        <f>IF(N276="základní",J276,0)</f>
        <v>0</v>
      </c>
      <c r="BF276" s="169">
        <f>IF(N276="snížená",J276,0)</f>
        <v>0</v>
      </c>
      <c r="BG276" s="169">
        <f>IF(N276="zákl. přenesená",J276,0)</f>
        <v>0</v>
      </c>
      <c r="BH276" s="169">
        <f>IF(N276="sníž. přenesená",J276,0)</f>
        <v>0</v>
      </c>
      <c r="BI276" s="169">
        <f>IF(N276="nulová",J276,0)</f>
        <v>0</v>
      </c>
      <c r="BJ276" s="17" t="s">
        <v>21</v>
      </c>
      <c r="BK276" s="169">
        <f>ROUND(I276*H276,2)</f>
        <v>0</v>
      </c>
      <c r="BL276" s="17" t="s">
        <v>556</v>
      </c>
      <c r="BM276" s="168" t="s">
        <v>3009</v>
      </c>
    </row>
    <row r="277" spans="2:65" s="12" customFormat="1" ht="10.199999999999999">
      <c r="B277" s="170"/>
      <c r="D277" s="171" t="s">
        <v>175</v>
      </c>
      <c r="E277" s="172" t="s">
        <v>1</v>
      </c>
      <c r="F277" s="173" t="s">
        <v>3010</v>
      </c>
      <c r="H277" s="174">
        <v>19</v>
      </c>
      <c r="I277" s="175"/>
      <c r="L277" s="170"/>
      <c r="M277" s="176"/>
      <c r="N277" s="177"/>
      <c r="O277" s="177"/>
      <c r="P277" s="177"/>
      <c r="Q277" s="177"/>
      <c r="R277" s="177"/>
      <c r="S277" s="177"/>
      <c r="T277" s="178"/>
      <c r="AT277" s="172" t="s">
        <v>175</v>
      </c>
      <c r="AU277" s="172" t="s">
        <v>88</v>
      </c>
      <c r="AV277" s="12" t="s">
        <v>88</v>
      </c>
      <c r="AW277" s="12" t="s">
        <v>36</v>
      </c>
      <c r="AX277" s="12" t="s">
        <v>21</v>
      </c>
      <c r="AY277" s="172" t="s">
        <v>166</v>
      </c>
    </row>
    <row r="278" spans="2:65" s="1" customFormat="1" ht="16.5" customHeight="1">
      <c r="B278" s="156"/>
      <c r="C278" s="179" t="s">
        <v>1080</v>
      </c>
      <c r="D278" s="179" t="s">
        <v>226</v>
      </c>
      <c r="E278" s="180" t="s">
        <v>3011</v>
      </c>
      <c r="F278" s="181" t="s">
        <v>3012</v>
      </c>
      <c r="G278" s="182" t="s">
        <v>223</v>
      </c>
      <c r="H278" s="183">
        <v>4</v>
      </c>
      <c r="I278" s="184"/>
      <c r="J278" s="185">
        <f>ROUND(I278*H278,2)</f>
        <v>0</v>
      </c>
      <c r="K278" s="181" t="s">
        <v>575</v>
      </c>
      <c r="L278" s="186"/>
      <c r="M278" s="187" t="s">
        <v>1</v>
      </c>
      <c r="N278" s="188" t="s">
        <v>45</v>
      </c>
      <c r="O278" s="55"/>
      <c r="P278" s="166">
        <f>O278*H278</f>
        <v>0</v>
      </c>
      <c r="Q278" s="166">
        <v>1.6000000000000001E-4</v>
      </c>
      <c r="R278" s="166">
        <f>Q278*H278</f>
        <v>6.4000000000000005E-4</v>
      </c>
      <c r="S278" s="166">
        <v>0</v>
      </c>
      <c r="T278" s="167">
        <f>S278*H278</f>
        <v>0</v>
      </c>
      <c r="AR278" s="168" t="s">
        <v>589</v>
      </c>
      <c r="AT278" s="168" t="s">
        <v>226</v>
      </c>
      <c r="AU278" s="168" t="s">
        <v>88</v>
      </c>
      <c r="AY278" s="17" t="s">
        <v>166</v>
      </c>
      <c r="BE278" s="169">
        <f>IF(N278="základní",J278,0)</f>
        <v>0</v>
      </c>
      <c r="BF278" s="169">
        <f>IF(N278="snížená",J278,0)</f>
        <v>0</v>
      </c>
      <c r="BG278" s="169">
        <f>IF(N278="zákl. přenesená",J278,0)</f>
        <v>0</v>
      </c>
      <c r="BH278" s="169">
        <f>IF(N278="sníž. přenesená",J278,0)</f>
        <v>0</v>
      </c>
      <c r="BI278" s="169">
        <f>IF(N278="nulová",J278,0)</f>
        <v>0</v>
      </c>
      <c r="BJ278" s="17" t="s">
        <v>21</v>
      </c>
      <c r="BK278" s="169">
        <f>ROUND(I278*H278,2)</f>
        <v>0</v>
      </c>
      <c r="BL278" s="17" t="s">
        <v>589</v>
      </c>
      <c r="BM278" s="168" t="s">
        <v>3013</v>
      </c>
    </row>
    <row r="279" spans="2:65" s="12" customFormat="1" ht="10.199999999999999">
      <c r="B279" s="170"/>
      <c r="D279" s="171" t="s">
        <v>175</v>
      </c>
      <c r="E279" s="172" t="s">
        <v>1</v>
      </c>
      <c r="F279" s="173" t="s">
        <v>173</v>
      </c>
      <c r="H279" s="174">
        <v>4</v>
      </c>
      <c r="I279" s="175"/>
      <c r="L279" s="170"/>
      <c r="M279" s="176"/>
      <c r="N279" s="177"/>
      <c r="O279" s="177"/>
      <c r="P279" s="177"/>
      <c r="Q279" s="177"/>
      <c r="R279" s="177"/>
      <c r="S279" s="177"/>
      <c r="T279" s="178"/>
      <c r="AT279" s="172" t="s">
        <v>175</v>
      </c>
      <c r="AU279" s="172" t="s">
        <v>88</v>
      </c>
      <c r="AV279" s="12" t="s">
        <v>88</v>
      </c>
      <c r="AW279" s="12" t="s">
        <v>36</v>
      </c>
      <c r="AX279" s="12" t="s">
        <v>21</v>
      </c>
      <c r="AY279" s="172" t="s">
        <v>166</v>
      </c>
    </row>
    <row r="280" spans="2:65" s="1" customFormat="1" ht="16.5" customHeight="1">
      <c r="B280" s="156"/>
      <c r="C280" s="179" t="s">
        <v>1084</v>
      </c>
      <c r="D280" s="179" t="s">
        <v>226</v>
      </c>
      <c r="E280" s="180" t="s">
        <v>3014</v>
      </c>
      <c r="F280" s="181" t="s">
        <v>3015</v>
      </c>
      <c r="G280" s="182" t="s">
        <v>223</v>
      </c>
      <c r="H280" s="183">
        <v>5</v>
      </c>
      <c r="I280" s="184"/>
      <c r="J280" s="185">
        <f>ROUND(I280*H280,2)</f>
        <v>0</v>
      </c>
      <c r="K280" s="181" t="s">
        <v>575</v>
      </c>
      <c r="L280" s="186"/>
      <c r="M280" s="187" t="s">
        <v>1</v>
      </c>
      <c r="N280" s="188" t="s">
        <v>45</v>
      </c>
      <c r="O280" s="55"/>
      <c r="P280" s="166">
        <f>O280*H280</f>
        <v>0</v>
      </c>
      <c r="Q280" s="166">
        <v>1.2999999999999999E-4</v>
      </c>
      <c r="R280" s="166">
        <f>Q280*H280</f>
        <v>6.4999999999999997E-4</v>
      </c>
      <c r="S280" s="166">
        <v>0</v>
      </c>
      <c r="T280" s="167">
        <f>S280*H280</f>
        <v>0</v>
      </c>
      <c r="AR280" s="168" t="s">
        <v>589</v>
      </c>
      <c r="AT280" s="168" t="s">
        <v>226</v>
      </c>
      <c r="AU280" s="168" t="s">
        <v>88</v>
      </c>
      <c r="AY280" s="17" t="s">
        <v>166</v>
      </c>
      <c r="BE280" s="169">
        <f>IF(N280="základní",J280,0)</f>
        <v>0</v>
      </c>
      <c r="BF280" s="169">
        <f>IF(N280="snížená",J280,0)</f>
        <v>0</v>
      </c>
      <c r="BG280" s="169">
        <f>IF(N280="zákl. přenesená",J280,0)</f>
        <v>0</v>
      </c>
      <c r="BH280" s="169">
        <f>IF(N280="sníž. přenesená",J280,0)</f>
        <v>0</v>
      </c>
      <c r="BI280" s="169">
        <f>IF(N280="nulová",J280,0)</f>
        <v>0</v>
      </c>
      <c r="BJ280" s="17" t="s">
        <v>21</v>
      </c>
      <c r="BK280" s="169">
        <f>ROUND(I280*H280,2)</f>
        <v>0</v>
      </c>
      <c r="BL280" s="17" t="s">
        <v>589</v>
      </c>
      <c r="BM280" s="168" t="s">
        <v>3016</v>
      </c>
    </row>
    <row r="281" spans="2:65" s="12" customFormat="1" ht="10.199999999999999">
      <c r="B281" s="170"/>
      <c r="D281" s="171" t="s">
        <v>175</v>
      </c>
      <c r="E281" s="172" t="s">
        <v>1</v>
      </c>
      <c r="F281" s="173" t="s">
        <v>188</v>
      </c>
      <c r="H281" s="174">
        <v>5</v>
      </c>
      <c r="I281" s="175"/>
      <c r="L281" s="170"/>
      <c r="M281" s="176"/>
      <c r="N281" s="177"/>
      <c r="O281" s="177"/>
      <c r="P281" s="177"/>
      <c r="Q281" s="177"/>
      <c r="R281" s="177"/>
      <c r="S281" s="177"/>
      <c r="T281" s="178"/>
      <c r="AT281" s="172" t="s">
        <v>175</v>
      </c>
      <c r="AU281" s="172" t="s">
        <v>88</v>
      </c>
      <c r="AV281" s="12" t="s">
        <v>88</v>
      </c>
      <c r="AW281" s="12" t="s">
        <v>36</v>
      </c>
      <c r="AX281" s="12" t="s">
        <v>21</v>
      </c>
      <c r="AY281" s="172" t="s">
        <v>166</v>
      </c>
    </row>
    <row r="282" spans="2:65" s="1" customFormat="1" ht="16.5" customHeight="1">
      <c r="B282" s="156"/>
      <c r="C282" s="179" t="s">
        <v>1088</v>
      </c>
      <c r="D282" s="179" t="s">
        <v>226</v>
      </c>
      <c r="E282" s="180" t="s">
        <v>609</v>
      </c>
      <c r="F282" s="181" t="s">
        <v>610</v>
      </c>
      <c r="G282" s="182" t="s">
        <v>223</v>
      </c>
      <c r="H282" s="183">
        <v>5</v>
      </c>
      <c r="I282" s="184"/>
      <c r="J282" s="185">
        <f>ROUND(I282*H282,2)</f>
        <v>0</v>
      </c>
      <c r="K282" s="181" t="s">
        <v>575</v>
      </c>
      <c r="L282" s="186"/>
      <c r="M282" s="187" t="s">
        <v>1</v>
      </c>
      <c r="N282" s="188" t="s">
        <v>45</v>
      </c>
      <c r="O282" s="55"/>
      <c r="P282" s="166">
        <f>O282*H282</f>
        <v>0</v>
      </c>
      <c r="Q282" s="166">
        <v>2.0000000000000001E-4</v>
      </c>
      <c r="R282" s="166">
        <f>Q282*H282</f>
        <v>1E-3</v>
      </c>
      <c r="S282" s="166">
        <v>0</v>
      </c>
      <c r="T282" s="167">
        <f>S282*H282</f>
        <v>0</v>
      </c>
      <c r="AR282" s="168" t="s">
        <v>589</v>
      </c>
      <c r="AT282" s="168" t="s">
        <v>226</v>
      </c>
      <c r="AU282" s="168" t="s">
        <v>88</v>
      </c>
      <c r="AY282" s="17" t="s">
        <v>166</v>
      </c>
      <c r="BE282" s="169">
        <f>IF(N282="základní",J282,0)</f>
        <v>0</v>
      </c>
      <c r="BF282" s="169">
        <f>IF(N282="snížená",J282,0)</f>
        <v>0</v>
      </c>
      <c r="BG282" s="169">
        <f>IF(N282="zákl. přenesená",J282,0)</f>
        <v>0</v>
      </c>
      <c r="BH282" s="169">
        <f>IF(N282="sníž. přenesená",J282,0)</f>
        <v>0</v>
      </c>
      <c r="BI282" s="169">
        <f>IF(N282="nulová",J282,0)</f>
        <v>0</v>
      </c>
      <c r="BJ282" s="17" t="s">
        <v>21</v>
      </c>
      <c r="BK282" s="169">
        <f>ROUND(I282*H282,2)</f>
        <v>0</v>
      </c>
      <c r="BL282" s="17" t="s">
        <v>589</v>
      </c>
      <c r="BM282" s="168" t="s">
        <v>3017</v>
      </c>
    </row>
    <row r="283" spans="2:65" s="12" customFormat="1" ht="10.199999999999999">
      <c r="B283" s="170"/>
      <c r="D283" s="171" t="s">
        <v>175</v>
      </c>
      <c r="E283" s="172" t="s">
        <v>1</v>
      </c>
      <c r="F283" s="173" t="s">
        <v>188</v>
      </c>
      <c r="H283" s="174">
        <v>5</v>
      </c>
      <c r="I283" s="175"/>
      <c r="L283" s="170"/>
      <c r="M283" s="176"/>
      <c r="N283" s="177"/>
      <c r="O283" s="177"/>
      <c r="P283" s="177"/>
      <c r="Q283" s="177"/>
      <c r="R283" s="177"/>
      <c r="S283" s="177"/>
      <c r="T283" s="178"/>
      <c r="AT283" s="172" t="s">
        <v>175</v>
      </c>
      <c r="AU283" s="172" t="s">
        <v>88</v>
      </c>
      <c r="AV283" s="12" t="s">
        <v>88</v>
      </c>
      <c r="AW283" s="12" t="s">
        <v>36</v>
      </c>
      <c r="AX283" s="12" t="s">
        <v>21</v>
      </c>
      <c r="AY283" s="172" t="s">
        <v>166</v>
      </c>
    </row>
    <row r="284" spans="2:65" s="1" customFormat="1" ht="24" customHeight="1">
      <c r="B284" s="156"/>
      <c r="C284" s="179" t="s">
        <v>1092</v>
      </c>
      <c r="D284" s="179" t="s">
        <v>226</v>
      </c>
      <c r="E284" s="180" t="s">
        <v>603</v>
      </c>
      <c r="F284" s="181" t="s">
        <v>604</v>
      </c>
      <c r="G284" s="182" t="s">
        <v>223</v>
      </c>
      <c r="H284" s="183">
        <v>2</v>
      </c>
      <c r="I284" s="184"/>
      <c r="J284" s="185">
        <f>ROUND(I284*H284,2)</f>
        <v>0</v>
      </c>
      <c r="K284" s="181" t="s">
        <v>575</v>
      </c>
      <c r="L284" s="186"/>
      <c r="M284" s="187" t="s">
        <v>1</v>
      </c>
      <c r="N284" s="188" t="s">
        <v>45</v>
      </c>
      <c r="O284" s="55"/>
      <c r="P284" s="166">
        <f>O284*H284</f>
        <v>0</v>
      </c>
      <c r="Q284" s="166">
        <v>2.5999999999999998E-4</v>
      </c>
      <c r="R284" s="166">
        <f>Q284*H284</f>
        <v>5.1999999999999995E-4</v>
      </c>
      <c r="S284" s="166">
        <v>0</v>
      </c>
      <c r="T284" s="167">
        <f>S284*H284</f>
        <v>0</v>
      </c>
      <c r="AR284" s="168" t="s">
        <v>589</v>
      </c>
      <c r="AT284" s="168" t="s">
        <v>226</v>
      </c>
      <c r="AU284" s="168" t="s">
        <v>88</v>
      </c>
      <c r="AY284" s="17" t="s">
        <v>166</v>
      </c>
      <c r="BE284" s="169">
        <f>IF(N284="základní",J284,0)</f>
        <v>0</v>
      </c>
      <c r="BF284" s="169">
        <f>IF(N284="snížená",J284,0)</f>
        <v>0</v>
      </c>
      <c r="BG284" s="169">
        <f>IF(N284="zákl. přenesená",J284,0)</f>
        <v>0</v>
      </c>
      <c r="BH284" s="169">
        <f>IF(N284="sníž. přenesená",J284,0)</f>
        <v>0</v>
      </c>
      <c r="BI284" s="169">
        <f>IF(N284="nulová",J284,0)</f>
        <v>0</v>
      </c>
      <c r="BJ284" s="17" t="s">
        <v>21</v>
      </c>
      <c r="BK284" s="169">
        <f>ROUND(I284*H284,2)</f>
        <v>0</v>
      </c>
      <c r="BL284" s="17" t="s">
        <v>589</v>
      </c>
      <c r="BM284" s="168" t="s">
        <v>3018</v>
      </c>
    </row>
    <row r="285" spans="2:65" s="12" customFormat="1" ht="10.199999999999999">
      <c r="B285" s="170"/>
      <c r="D285" s="171" t="s">
        <v>175</v>
      </c>
      <c r="E285" s="172" t="s">
        <v>1</v>
      </c>
      <c r="F285" s="173" t="s">
        <v>88</v>
      </c>
      <c r="H285" s="174">
        <v>2</v>
      </c>
      <c r="I285" s="175"/>
      <c r="L285" s="170"/>
      <c r="M285" s="176"/>
      <c r="N285" s="177"/>
      <c r="O285" s="177"/>
      <c r="P285" s="177"/>
      <c r="Q285" s="177"/>
      <c r="R285" s="177"/>
      <c r="S285" s="177"/>
      <c r="T285" s="178"/>
      <c r="AT285" s="172" t="s">
        <v>175</v>
      </c>
      <c r="AU285" s="172" t="s">
        <v>88</v>
      </c>
      <c r="AV285" s="12" t="s">
        <v>88</v>
      </c>
      <c r="AW285" s="12" t="s">
        <v>36</v>
      </c>
      <c r="AX285" s="12" t="s">
        <v>21</v>
      </c>
      <c r="AY285" s="172" t="s">
        <v>166</v>
      </c>
    </row>
    <row r="286" spans="2:65" s="1" customFormat="1" ht="16.5" customHeight="1">
      <c r="B286" s="156"/>
      <c r="C286" s="179" t="s">
        <v>1100</v>
      </c>
      <c r="D286" s="179" t="s">
        <v>226</v>
      </c>
      <c r="E286" s="180" t="s">
        <v>3019</v>
      </c>
      <c r="F286" s="181" t="s">
        <v>3020</v>
      </c>
      <c r="G286" s="182" t="s">
        <v>223</v>
      </c>
      <c r="H286" s="183">
        <v>3</v>
      </c>
      <c r="I286" s="184"/>
      <c r="J286" s="185">
        <f>ROUND(I286*H286,2)</f>
        <v>0</v>
      </c>
      <c r="K286" s="181" t="s">
        <v>575</v>
      </c>
      <c r="L286" s="186"/>
      <c r="M286" s="187" t="s">
        <v>1</v>
      </c>
      <c r="N286" s="188" t="s">
        <v>45</v>
      </c>
      <c r="O286" s="55"/>
      <c r="P286" s="166">
        <f>O286*H286</f>
        <v>0</v>
      </c>
      <c r="Q286" s="166">
        <v>4.2999999999999999E-4</v>
      </c>
      <c r="R286" s="166">
        <f>Q286*H286</f>
        <v>1.2899999999999999E-3</v>
      </c>
      <c r="S286" s="166">
        <v>0</v>
      </c>
      <c r="T286" s="167">
        <f>S286*H286</f>
        <v>0</v>
      </c>
      <c r="AR286" s="168" t="s">
        <v>589</v>
      </c>
      <c r="AT286" s="168" t="s">
        <v>226</v>
      </c>
      <c r="AU286" s="168" t="s">
        <v>88</v>
      </c>
      <c r="AY286" s="17" t="s">
        <v>166</v>
      </c>
      <c r="BE286" s="169">
        <f>IF(N286="základní",J286,0)</f>
        <v>0</v>
      </c>
      <c r="BF286" s="169">
        <f>IF(N286="snížená",J286,0)</f>
        <v>0</v>
      </c>
      <c r="BG286" s="169">
        <f>IF(N286="zákl. přenesená",J286,0)</f>
        <v>0</v>
      </c>
      <c r="BH286" s="169">
        <f>IF(N286="sníž. přenesená",J286,0)</f>
        <v>0</v>
      </c>
      <c r="BI286" s="169">
        <f>IF(N286="nulová",J286,0)</f>
        <v>0</v>
      </c>
      <c r="BJ286" s="17" t="s">
        <v>21</v>
      </c>
      <c r="BK286" s="169">
        <f>ROUND(I286*H286,2)</f>
        <v>0</v>
      </c>
      <c r="BL286" s="17" t="s">
        <v>589</v>
      </c>
      <c r="BM286" s="168" t="s">
        <v>3021</v>
      </c>
    </row>
    <row r="287" spans="2:65" s="12" customFormat="1" ht="10.199999999999999">
      <c r="B287" s="170"/>
      <c r="D287" s="171" t="s">
        <v>175</v>
      </c>
      <c r="E287" s="172" t="s">
        <v>1</v>
      </c>
      <c r="F287" s="173" t="s">
        <v>181</v>
      </c>
      <c r="H287" s="174">
        <v>3</v>
      </c>
      <c r="I287" s="175"/>
      <c r="L287" s="170"/>
      <c r="M287" s="176"/>
      <c r="N287" s="177"/>
      <c r="O287" s="177"/>
      <c r="P287" s="177"/>
      <c r="Q287" s="177"/>
      <c r="R287" s="177"/>
      <c r="S287" s="177"/>
      <c r="T287" s="178"/>
      <c r="AT287" s="172" t="s">
        <v>175</v>
      </c>
      <c r="AU287" s="172" t="s">
        <v>88</v>
      </c>
      <c r="AV287" s="12" t="s">
        <v>88</v>
      </c>
      <c r="AW287" s="12" t="s">
        <v>36</v>
      </c>
      <c r="AX287" s="12" t="s">
        <v>21</v>
      </c>
      <c r="AY287" s="172" t="s">
        <v>166</v>
      </c>
    </row>
    <row r="288" spans="2:65" s="1" customFormat="1" ht="16.5" customHeight="1">
      <c r="B288" s="156"/>
      <c r="C288" s="157" t="s">
        <v>1105</v>
      </c>
      <c r="D288" s="157" t="s">
        <v>168</v>
      </c>
      <c r="E288" s="158" t="s">
        <v>3022</v>
      </c>
      <c r="F288" s="159" t="s">
        <v>3023</v>
      </c>
      <c r="G288" s="160" t="s">
        <v>223</v>
      </c>
      <c r="H288" s="161">
        <v>3</v>
      </c>
      <c r="I288" s="162"/>
      <c r="J288" s="163">
        <f>ROUND(I288*H288,2)</f>
        <v>0</v>
      </c>
      <c r="K288" s="159" t="s">
        <v>575</v>
      </c>
      <c r="L288" s="32"/>
      <c r="M288" s="164" t="s">
        <v>1</v>
      </c>
      <c r="N288" s="165" t="s">
        <v>45</v>
      </c>
      <c r="O288" s="55"/>
      <c r="P288" s="166">
        <f>O288*H288</f>
        <v>0</v>
      </c>
      <c r="Q288" s="166">
        <v>0</v>
      </c>
      <c r="R288" s="166">
        <f>Q288*H288</f>
        <v>0</v>
      </c>
      <c r="S288" s="166">
        <v>0</v>
      </c>
      <c r="T288" s="167">
        <f>S288*H288</f>
        <v>0</v>
      </c>
      <c r="AR288" s="168" t="s">
        <v>556</v>
      </c>
      <c r="AT288" s="168" t="s">
        <v>168</v>
      </c>
      <c r="AU288" s="168" t="s">
        <v>88</v>
      </c>
      <c r="AY288" s="17" t="s">
        <v>166</v>
      </c>
      <c r="BE288" s="169">
        <f>IF(N288="základní",J288,0)</f>
        <v>0</v>
      </c>
      <c r="BF288" s="169">
        <f>IF(N288="snížená",J288,0)</f>
        <v>0</v>
      </c>
      <c r="BG288" s="169">
        <f>IF(N288="zákl. přenesená",J288,0)</f>
        <v>0</v>
      </c>
      <c r="BH288" s="169">
        <f>IF(N288="sníž. přenesená",J288,0)</f>
        <v>0</v>
      </c>
      <c r="BI288" s="169">
        <f>IF(N288="nulová",J288,0)</f>
        <v>0</v>
      </c>
      <c r="BJ288" s="17" t="s">
        <v>21</v>
      </c>
      <c r="BK288" s="169">
        <f>ROUND(I288*H288,2)</f>
        <v>0</v>
      </c>
      <c r="BL288" s="17" t="s">
        <v>556</v>
      </c>
      <c r="BM288" s="168" t="s">
        <v>3024</v>
      </c>
    </row>
    <row r="289" spans="2:65" s="12" customFormat="1" ht="10.199999999999999">
      <c r="B289" s="170"/>
      <c r="D289" s="171" t="s">
        <v>175</v>
      </c>
      <c r="E289" s="172" t="s">
        <v>1</v>
      </c>
      <c r="F289" s="173" t="s">
        <v>181</v>
      </c>
      <c r="H289" s="174">
        <v>3</v>
      </c>
      <c r="I289" s="175"/>
      <c r="L289" s="170"/>
      <c r="M289" s="176"/>
      <c r="N289" s="177"/>
      <c r="O289" s="177"/>
      <c r="P289" s="177"/>
      <c r="Q289" s="177"/>
      <c r="R289" s="177"/>
      <c r="S289" s="177"/>
      <c r="T289" s="178"/>
      <c r="AT289" s="172" t="s">
        <v>175</v>
      </c>
      <c r="AU289" s="172" t="s">
        <v>88</v>
      </c>
      <c r="AV289" s="12" t="s">
        <v>88</v>
      </c>
      <c r="AW289" s="12" t="s">
        <v>36</v>
      </c>
      <c r="AX289" s="12" t="s">
        <v>21</v>
      </c>
      <c r="AY289" s="172" t="s">
        <v>166</v>
      </c>
    </row>
    <row r="290" spans="2:65" s="1" customFormat="1" ht="16.5" customHeight="1">
      <c r="B290" s="156"/>
      <c r="C290" s="179" t="s">
        <v>1109</v>
      </c>
      <c r="D290" s="179" t="s">
        <v>226</v>
      </c>
      <c r="E290" s="180" t="s">
        <v>3025</v>
      </c>
      <c r="F290" s="181" t="s">
        <v>3026</v>
      </c>
      <c r="G290" s="182" t="s">
        <v>223</v>
      </c>
      <c r="H290" s="183">
        <v>3</v>
      </c>
      <c r="I290" s="184"/>
      <c r="J290" s="185">
        <f>ROUND(I290*H290,2)</f>
        <v>0</v>
      </c>
      <c r="K290" s="181" t="s">
        <v>575</v>
      </c>
      <c r="L290" s="186"/>
      <c r="M290" s="187" t="s">
        <v>1</v>
      </c>
      <c r="N290" s="188" t="s">
        <v>45</v>
      </c>
      <c r="O290" s="55"/>
      <c r="P290" s="166">
        <f>O290*H290</f>
        <v>0</v>
      </c>
      <c r="Q290" s="166">
        <v>4.1000000000000003E-3</v>
      </c>
      <c r="R290" s="166">
        <f>Q290*H290</f>
        <v>1.2300000000000002E-2</v>
      </c>
      <c r="S290" s="166">
        <v>0</v>
      </c>
      <c r="T290" s="167">
        <f>S290*H290</f>
        <v>0</v>
      </c>
      <c r="AR290" s="168" t="s">
        <v>589</v>
      </c>
      <c r="AT290" s="168" t="s">
        <v>226</v>
      </c>
      <c r="AU290" s="168" t="s">
        <v>88</v>
      </c>
      <c r="AY290" s="17" t="s">
        <v>166</v>
      </c>
      <c r="BE290" s="169">
        <f>IF(N290="základní",J290,0)</f>
        <v>0</v>
      </c>
      <c r="BF290" s="169">
        <f>IF(N290="snížená",J290,0)</f>
        <v>0</v>
      </c>
      <c r="BG290" s="169">
        <f>IF(N290="zákl. přenesená",J290,0)</f>
        <v>0</v>
      </c>
      <c r="BH290" s="169">
        <f>IF(N290="sníž. přenesená",J290,0)</f>
        <v>0</v>
      </c>
      <c r="BI290" s="169">
        <f>IF(N290="nulová",J290,0)</f>
        <v>0</v>
      </c>
      <c r="BJ290" s="17" t="s">
        <v>21</v>
      </c>
      <c r="BK290" s="169">
        <f>ROUND(I290*H290,2)</f>
        <v>0</v>
      </c>
      <c r="BL290" s="17" t="s">
        <v>589</v>
      </c>
      <c r="BM290" s="168" t="s">
        <v>3027</v>
      </c>
    </row>
    <row r="291" spans="2:65" s="12" customFormat="1" ht="10.199999999999999">
      <c r="B291" s="170"/>
      <c r="D291" s="171" t="s">
        <v>175</v>
      </c>
      <c r="E291" s="172" t="s">
        <v>1</v>
      </c>
      <c r="F291" s="173" t="s">
        <v>181</v>
      </c>
      <c r="H291" s="174">
        <v>3</v>
      </c>
      <c r="I291" s="175"/>
      <c r="L291" s="170"/>
      <c r="M291" s="176"/>
      <c r="N291" s="177"/>
      <c r="O291" s="177"/>
      <c r="P291" s="177"/>
      <c r="Q291" s="177"/>
      <c r="R291" s="177"/>
      <c r="S291" s="177"/>
      <c r="T291" s="178"/>
      <c r="AT291" s="172" t="s">
        <v>175</v>
      </c>
      <c r="AU291" s="172" t="s">
        <v>88</v>
      </c>
      <c r="AV291" s="12" t="s">
        <v>88</v>
      </c>
      <c r="AW291" s="12" t="s">
        <v>36</v>
      </c>
      <c r="AX291" s="12" t="s">
        <v>21</v>
      </c>
      <c r="AY291" s="172" t="s">
        <v>166</v>
      </c>
    </row>
    <row r="292" spans="2:65" s="1" customFormat="1" ht="48" customHeight="1">
      <c r="B292" s="156"/>
      <c r="C292" s="157" t="s">
        <v>1116</v>
      </c>
      <c r="D292" s="157" t="s">
        <v>168</v>
      </c>
      <c r="E292" s="158" t="s">
        <v>3028</v>
      </c>
      <c r="F292" s="159" t="s">
        <v>3029</v>
      </c>
      <c r="G292" s="160" t="s">
        <v>289</v>
      </c>
      <c r="H292" s="161">
        <v>817</v>
      </c>
      <c r="I292" s="162"/>
      <c r="J292" s="163">
        <f>ROUND(I292*H292,2)</f>
        <v>0</v>
      </c>
      <c r="K292" s="159" t="s">
        <v>575</v>
      </c>
      <c r="L292" s="32"/>
      <c r="M292" s="164" t="s">
        <v>1</v>
      </c>
      <c r="N292" s="165" t="s">
        <v>45</v>
      </c>
      <c r="O292" s="55"/>
      <c r="P292" s="166">
        <f>O292*H292</f>
        <v>0</v>
      </c>
      <c r="Q292" s="166">
        <v>0</v>
      </c>
      <c r="R292" s="166">
        <f>Q292*H292</f>
        <v>0</v>
      </c>
      <c r="S292" s="166">
        <v>0</v>
      </c>
      <c r="T292" s="167">
        <f>S292*H292</f>
        <v>0</v>
      </c>
      <c r="AR292" s="168" t="s">
        <v>556</v>
      </c>
      <c r="AT292" s="168" t="s">
        <v>168</v>
      </c>
      <c r="AU292" s="168" t="s">
        <v>88</v>
      </c>
      <c r="AY292" s="17" t="s">
        <v>166</v>
      </c>
      <c r="BE292" s="169">
        <f>IF(N292="základní",J292,0)</f>
        <v>0</v>
      </c>
      <c r="BF292" s="169">
        <f>IF(N292="snížená",J292,0)</f>
        <v>0</v>
      </c>
      <c r="BG292" s="169">
        <f>IF(N292="zákl. přenesená",J292,0)</f>
        <v>0</v>
      </c>
      <c r="BH292" s="169">
        <f>IF(N292="sníž. přenesená",J292,0)</f>
        <v>0</v>
      </c>
      <c r="BI292" s="169">
        <f>IF(N292="nulová",J292,0)</f>
        <v>0</v>
      </c>
      <c r="BJ292" s="17" t="s">
        <v>21</v>
      </c>
      <c r="BK292" s="169">
        <f>ROUND(I292*H292,2)</f>
        <v>0</v>
      </c>
      <c r="BL292" s="17" t="s">
        <v>556</v>
      </c>
      <c r="BM292" s="168" t="s">
        <v>3030</v>
      </c>
    </row>
    <row r="293" spans="2:65" s="12" customFormat="1" ht="10.199999999999999">
      <c r="B293" s="170"/>
      <c r="D293" s="171" t="s">
        <v>175</v>
      </c>
      <c r="E293" s="172" t="s">
        <v>1</v>
      </c>
      <c r="F293" s="173" t="s">
        <v>3031</v>
      </c>
      <c r="H293" s="174">
        <v>817</v>
      </c>
      <c r="I293" s="175"/>
      <c r="L293" s="170"/>
      <c r="M293" s="176"/>
      <c r="N293" s="177"/>
      <c r="O293" s="177"/>
      <c r="P293" s="177"/>
      <c r="Q293" s="177"/>
      <c r="R293" s="177"/>
      <c r="S293" s="177"/>
      <c r="T293" s="178"/>
      <c r="AT293" s="172" t="s">
        <v>175</v>
      </c>
      <c r="AU293" s="172" t="s">
        <v>88</v>
      </c>
      <c r="AV293" s="12" t="s">
        <v>88</v>
      </c>
      <c r="AW293" s="12" t="s">
        <v>36</v>
      </c>
      <c r="AX293" s="12" t="s">
        <v>21</v>
      </c>
      <c r="AY293" s="172" t="s">
        <v>166</v>
      </c>
    </row>
    <row r="294" spans="2:65" s="1" customFormat="1" ht="24" customHeight="1">
      <c r="B294" s="156"/>
      <c r="C294" s="179" t="s">
        <v>1122</v>
      </c>
      <c r="D294" s="179" t="s">
        <v>226</v>
      </c>
      <c r="E294" s="180" t="s">
        <v>3032</v>
      </c>
      <c r="F294" s="181" t="s">
        <v>3033</v>
      </c>
      <c r="G294" s="182" t="s">
        <v>289</v>
      </c>
      <c r="H294" s="183">
        <v>10</v>
      </c>
      <c r="I294" s="184"/>
      <c r="J294" s="185">
        <f>ROUND(I294*H294,2)</f>
        <v>0</v>
      </c>
      <c r="K294" s="181" t="s">
        <v>1</v>
      </c>
      <c r="L294" s="186"/>
      <c r="M294" s="187" t="s">
        <v>1</v>
      </c>
      <c r="N294" s="188" t="s">
        <v>45</v>
      </c>
      <c r="O294" s="55"/>
      <c r="P294" s="166">
        <f>O294*H294</f>
        <v>0</v>
      </c>
      <c r="Q294" s="166">
        <v>1E-4</v>
      </c>
      <c r="R294" s="166">
        <f>Q294*H294</f>
        <v>1E-3</v>
      </c>
      <c r="S294" s="166">
        <v>0</v>
      </c>
      <c r="T294" s="167">
        <f>S294*H294</f>
        <v>0</v>
      </c>
      <c r="AR294" s="168" t="s">
        <v>589</v>
      </c>
      <c r="AT294" s="168" t="s">
        <v>226</v>
      </c>
      <c r="AU294" s="168" t="s">
        <v>88</v>
      </c>
      <c r="AY294" s="17" t="s">
        <v>166</v>
      </c>
      <c r="BE294" s="169">
        <f>IF(N294="základní",J294,0)</f>
        <v>0</v>
      </c>
      <c r="BF294" s="169">
        <f>IF(N294="snížená",J294,0)</f>
        <v>0</v>
      </c>
      <c r="BG294" s="169">
        <f>IF(N294="zákl. přenesená",J294,0)</f>
        <v>0</v>
      </c>
      <c r="BH294" s="169">
        <f>IF(N294="sníž. přenesená",J294,0)</f>
        <v>0</v>
      </c>
      <c r="BI294" s="169">
        <f>IF(N294="nulová",J294,0)</f>
        <v>0</v>
      </c>
      <c r="BJ294" s="17" t="s">
        <v>21</v>
      </c>
      <c r="BK294" s="169">
        <f>ROUND(I294*H294,2)</f>
        <v>0</v>
      </c>
      <c r="BL294" s="17" t="s">
        <v>589</v>
      </c>
      <c r="BM294" s="168" t="s">
        <v>3034</v>
      </c>
    </row>
    <row r="295" spans="2:65" s="12" customFormat="1" ht="10.199999999999999">
      <c r="B295" s="170"/>
      <c r="D295" s="171" t="s">
        <v>175</v>
      </c>
      <c r="E295" s="172" t="s">
        <v>1</v>
      </c>
      <c r="F295" s="173" t="s">
        <v>26</v>
      </c>
      <c r="H295" s="174">
        <v>10</v>
      </c>
      <c r="I295" s="175"/>
      <c r="L295" s="170"/>
      <c r="M295" s="176"/>
      <c r="N295" s="177"/>
      <c r="O295" s="177"/>
      <c r="P295" s="177"/>
      <c r="Q295" s="177"/>
      <c r="R295" s="177"/>
      <c r="S295" s="177"/>
      <c r="T295" s="178"/>
      <c r="AT295" s="172" t="s">
        <v>175</v>
      </c>
      <c r="AU295" s="172" t="s">
        <v>88</v>
      </c>
      <c r="AV295" s="12" t="s">
        <v>88</v>
      </c>
      <c r="AW295" s="12" t="s">
        <v>36</v>
      </c>
      <c r="AX295" s="12" t="s">
        <v>21</v>
      </c>
      <c r="AY295" s="172" t="s">
        <v>166</v>
      </c>
    </row>
    <row r="296" spans="2:65" s="1" customFormat="1" ht="16.5" customHeight="1">
      <c r="B296" s="156"/>
      <c r="C296" s="179" t="s">
        <v>1127</v>
      </c>
      <c r="D296" s="179" t="s">
        <v>226</v>
      </c>
      <c r="E296" s="180" t="s">
        <v>3035</v>
      </c>
      <c r="F296" s="181" t="s">
        <v>3036</v>
      </c>
      <c r="G296" s="182" t="s">
        <v>289</v>
      </c>
      <c r="H296" s="183">
        <v>82</v>
      </c>
      <c r="I296" s="184"/>
      <c r="J296" s="185">
        <f>ROUND(I296*H296,2)</f>
        <v>0</v>
      </c>
      <c r="K296" s="181" t="s">
        <v>575</v>
      </c>
      <c r="L296" s="186"/>
      <c r="M296" s="187" t="s">
        <v>1</v>
      </c>
      <c r="N296" s="188" t="s">
        <v>45</v>
      </c>
      <c r="O296" s="55"/>
      <c r="P296" s="166">
        <f>O296*H296</f>
        <v>0</v>
      </c>
      <c r="Q296" s="166">
        <v>9.7E-5</v>
      </c>
      <c r="R296" s="166">
        <f>Q296*H296</f>
        <v>7.9539999999999993E-3</v>
      </c>
      <c r="S296" s="166">
        <v>0</v>
      </c>
      <c r="T296" s="167">
        <f>S296*H296</f>
        <v>0</v>
      </c>
      <c r="AR296" s="168" t="s">
        <v>589</v>
      </c>
      <c r="AT296" s="168" t="s">
        <v>226</v>
      </c>
      <c r="AU296" s="168" t="s">
        <v>88</v>
      </c>
      <c r="AY296" s="17" t="s">
        <v>166</v>
      </c>
      <c r="BE296" s="169">
        <f>IF(N296="základní",J296,0)</f>
        <v>0</v>
      </c>
      <c r="BF296" s="169">
        <f>IF(N296="snížená",J296,0)</f>
        <v>0</v>
      </c>
      <c r="BG296" s="169">
        <f>IF(N296="zákl. přenesená",J296,0)</f>
        <v>0</v>
      </c>
      <c r="BH296" s="169">
        <f>IF(N296="sníž. přenesená",J296,0)</f>
        <v>0</v>
      </c>
      <c r="BI296" s="169">
        <f>IF(N296="nulová",J296,0)</f>
        <v>0</v>
      </c>
      <c r="BJ296" s="17" t="s">
        <v>21</v>
      </c>
      <c r="BK296" s="169">
        <f>ROUND(I296*H296,2)</f>
        <v>0</v>
      </c>
      <c r="BL296" s="17" t="s">
        <v>589</v>
      </c>
      <c r="BM296" s="168" t="s">
        <v>3037</v>
      </c>
    </row>
    <row r="297" spans="2:65" s="12" customFormat="1" ht="10.199999999999999">
      <c r="B297" s="170"/>
      <c r="D297" s="171" t="s">
        <v>175</v>
      </c>
      <c r="E297" s="172" t="s">
        <v>1</v>
      </c>
      <c r="F297" s="173" t="s">
        <v>1105</v>
      </c>
      <c r="H297" s="174">
        <v>82</v>
      </c>
      <c r="I297" s="175"/>
      <c r="L297" s="170"/>
      <c r="M297" s="176"/>
      <c r="N297" s="177"/>
      <c r="O297" s="177"/>
      <c r="P297" s="177"/>
      <c r="Q297" s="177"/>
      <c r="R297" s="177"/>
      <c r="S297" s="177"/>
      <c r="T297" s="178"/>
      <c r="AT297" s="172" t="s">
        <v>175</v>
      </c>
      <c r="AU297" s="172" t="s">
        <v>88</v>
      </c>
      <c r="AV297" s="12" t="s">
        <v>88</v>
      </c>
      <c r="AW297" s="12" t="s">
        <v>36</v>
      </c>
      <c r="AX297" s="12" t="s">
        <v>21</v>
      </c>
      <c r="AY297" s="172" t="s">
        <v>166</v>
      </c>
    </row>
    <row r="298" spans="2:65" s="1" customFormat="1" ht="24" customHeight="1">
      <c r="B298" s="156"/>
      <c r="C298" s="179" t="s">
        <v>1131</v>
      </c>
      <c r="D298" s="179" t="s">
        <v>226</v>
      </c>
      <c r="E298" s="180" t="s">
        <v>3038</v>
      </c>
      <c r="F298" s="181" t="s">
        <v>3039</v>
      </c>
      <c r="G298" s="182" t="s">
        <v>289</v>
      </c>
      <c r="H298" s="183">
        <v>636</v>
      </c>
      <c r="I298" s="184"/>
      <c r="J298" s="185">
        <f>ROUND(I298*H298,2)</f>
        <v>0</v>
      </c>
      <c r="K298" s="181" t="s">
        <v>575</v>
      </c>
      <c r="L298" s="186"/>
      <c r="M298" s="187" t="s">
        <v>1</v>
      </c>
      <c r="N298" s="188" t="s">
        <v>45</v>
      </c>
      <c r="O298" s="55"/>
      <c r="P298" s="166">
        <f>O298*H298</f>
        <v>0</v>
      </c>
      <c r="Q298" s="166">
        <v>1.2E-4</v>
      </c>
      <c r="R298" s="166">
        <f>Q298*H298</f>
        <v>7.6319999999999999E-2</v>
      </c>
      <c r="S298" s="166">
        <v>0</v>
      </c>
      <c r="T298" s="167">
        <f>S298*H298</f>
        <v>0</v>
      </c>
      <c r="AR298" s="168" t="s">
        <v>589</v>
      </c>
      <c r="AT298" s="168" t="s">
        <v>226</v>
      </c>
      <c r="AU298" s="168" t="s">
        <v>88</v>
      </c>
      <c r="AY298" s="17" t="s">
        <v>166</v>
      </c>
      <c r="BE298" s="169">
        <f>IF(N298="základní",J298,0)</f>
        <v>0</v>
      </c>
      <c r="BF298" s="169">
        <f>IF(N298="snížená",J298,0)</f>
        <v>0</v>
      </c>
      <c r="BG298" s="169">
        <f>IF(N298="zákl. přenesená",J298,0)</f>
        <v>0</v>
      </c>
      <c r="BH298" s="169">
        <f>IF(N298="sníž. přenesená",J298,0)</f>
        <v>0</v>
      </c>
      <c r="BI298" s="169">
        <f>IF(N298="nulová",J298,0)</f>
        <v>0</v>
      </c>
      <c r="BJ298" s="17" t="s">
        <v>21</v>
      </c>
      <c r="BK298" s="169">
        <f>ROUND(I298*H298,2)</f>
        <v>0</v>
      </c>
      <c r="BL298" s="17" t="s">
        <v>589</v>
      </c>
      <c r="BM298" s="168" t="s">
        <v>3040</v>
      </c>
    </row>
    <row r="299" spans="2:65" s="12" customFormat="1" ht="10.199999999999999">
      <c r="B299" s="170"/>
      <c r="D299" s="171" t="s">
        <v>175</v>
      </c>
      <c r="E299" s="172" t="s">
        <v>1</v>
      </c>
      <c r="F299" s="173" t="s">
        <v>3041</v>
      </c>
      <c r="H299" s="174">
        <v>636</v>
      </c>
      <c r="I299" s="175"/>
      <c r="L299" s="170"/>
      <c r="M299" s="176"/>
      <c r="N299" s="177"/>
      <c r="O299" s="177"/>
      <c r="P299" s="177"/>
      <c r="Q299" s="177"/>
      <c r="R299" s="177"/>
      <c r="S299" s="177"/>
      <c r="T299" s="178"/>
      <c r="AT299" s="172" t="s">
        <v>175</v>
      </c>
      <c r="AU299" s="172" t="s">
        <v>88</v>
      </c>
      <c r="AV299" s="12" t="s">
        <v>88</v>
      </c>
      <c r="AW299" s="12" t="s">
        <v>36</v>
      </c>
      <c r="AX299" s="12" t="s">
        <v>21</v>
      </c>
      <c r="AY299" s="172" t="s">
        <v>166</v>
      </c>
    </row>
    <row r="300" spans="2:65" s="1" customFormat="1" ht="24" customHeight="1">
      <c r="B300" s="156"/>
      <c r="C300" s="179" t="s">
        <v>1135</v>
      </c>
      <c r="D300" s="179" t="s">
        <v>226</v>
      </c>
      <c r="E300" s="180" t="s">
        <v>3042</v>
      </c>
      <c r="F300" s="181" t="s">
        <v>3043</v>
      </c>
      <c r="G300" s="182" t="s">
        <v>289</v>
      </c>
      <c r="H300" s="183">
        <v>89</v>
      </c>
      <c r="I300" s="184"/>
      <c r="J300" s="185">
        <f>ROUND(I300*H300,2)</f>
        <v>0</v>
      </c>
      <c r="K300" s="181" t="s">
        <v>1</v>
      </c>
      <c r="L300" s="186"/>
      <c r="M300" s="187" t="s">
        <v>1</v>
      </c>
      <c r="N300" s="188" t="s">
        <v>45</v>
      </c>
      <c r="O300" s="55"/>
      <c r="P300" s="166">
        <f>O300*H300</f>
        <v>0</v>
      </c>
      <c r="Q300" s="166">
        <v>1.2E-4</v>
      </c>
      <c r="R300" s="166">
        <f>Q300*H300</f>
        <v>1.068E-2</v>
      </c>
      <c r="S300" s="166">
        <v>0</v>
      </c>
      <c r="T300" s="167">
        <f>S300*H300</f>
        <v>0</v>
      </c>
      <c r="AR300" s="168" t="s">
        <v>589</v>
      </c>
      <c r="AT300" s="168" t="s">
        <v>226</v>
      </c>
      <c r="AU300" s="168" t="s">
        <v>88</v>
      </c>
      <c r="AY300" s="17" t="s">
        <v>166</v>
      </c>
      <c r="BE300" s="169">
        <f>IF(N300="základní",J300,0)</f>
        <v>0</v>
      </c>
      <c r="BF300" s="169">
        <f>IF(N300="snížená",J300,0)</f>
        <v>0</v>
      </c>
      <c r="BG300" s="169">
        <f>IF(N300="zákl. přenesená",J300,0)</f>
        <v>0</v>
      </c>
      <c r="BH300" s="169">
        <f>IF(N300="sníž. přenesená",J300,0)</f>
        <v>0</v>
      </c>
      <c r="BI300" s="169">
        <f>IF(N300="nulová",J300,0)</f>
        <v>0</v>
      </c>
      <c r="BJ300" s="17" t="s">
        <v>21</v>
      </c>
      <c r="BK300" s="169">
        <f>ROUND(I300*H300,2)</f>
        <v>0</v>
      </c>
      <c r="BL300" s="17" t="s">
        <v>589</v>
      </c>
      <c r="BM300" s="168" t="s">
        <v>3044</v>
      </c>
    </row>
    <row r="301" spans="2:65" s="12" customFormat="1" ht="10.199999999999999">
      <c r="B301" s="170"/>
      <c r="D301" s="171" t="s">
        <v>175</v>
      </c>
      <c r="E301" s="172" t="s">
        <v>1</v>
      </c>
      <c r="F301" s="173" t="s">
        <v>1139</v>
      </c>
      <c r="H301" s="174">
        <v>89</v>
      </c>
      <c r="I301" s="175"/>
      <c r="L301" s="170"/>
      <c r="M301" s="176"/>
      <c r="N301" s="177"/>
      <c r="O301" s="177"/>
      <c r="P301" s="177"/>
      <c r="Q301" s="177"/>
      <c r="R301" s="177"/>
      <c r="S301" s="177"/>
      <c r="T301" s="178"/>
      <c r="AT301" s="172" t="s">
        <v>175</v>
      </c>
      <c r="AU301" s="172" t="s">
        <v>88</v>
      </c>
      <c r="AV301" s="12" t="s">
        <v>88</v>
      </c>
      <c r="AW301" s="12" t="s">
        <v>36</v>
      </c>
      <c r="AX301" s="12" t="s">
        <v>21</v>
      </c>
      <c r="AY301" s="172" t="s">
        <v>166</v>
      </c>
    </row>
    <row r="302" spans="2:65" s="1" customFormat="1" ht="60" customHeight="1">
      <c r="B302" s="156"/>
      <c r="C302" s="157" t="s">
        <v>1139</v>
      </c>
      <c r="D302" s="157" t="s">
        <v>168</v>
      </c>
      <c r="E302" s="158" t="s">
        <v>3045</v>
      </c>
      <c r="F302" s="159" t="s">
        <v>3046</v>
      </c>
      <c r="G302" s="160" t="s">
        <v>289</v>
      </c>
      <c r="H302" s="161">
        <v>1730</v>
      </c>
      <c r="I302" s="162"/>
      <c r="J302" s="163">
        <f>ROUND(I302*H302,2)</f>
        <v>0</v>
      </c>
      <c r="K302" s="159" t="s">
        <v>575</v>
      </c>
      <c r="L302" s="32"/>
      <c r="M302" s="164" t="s">
        <v>1</v>
      </c>
      <c r="N302" s="165" t="s">
        <v>45</v>
      </c>
      <c r="O302" s="55"/>
      <c r="P302" s="166">
        <f>O302*H302</f>
        <v>0</v>
      </c>
      <c r="Q302" s="166">
        <v>0</v>
      </c>
      <c r="R302" s="166">
        <f>Q302*H302</f>
        <v>0</v>
      </c>
      <c r="S302" s="166">
        <v>0</v>
      </c>
      <c r="T302" s="167">
        <f>S302*H302</f>
        <v>0</v>
      </c>
      <c r="AR302" s="168" t="s">
        <v>556</v>
      </c>
      <c r="AT302" s="168" t="s">
        <v>168</v>
      </c>
      <c r="AU302" s="168" t="s">
        <v>88</v>
      </c>
      <c r="AY302" s="17" t="s">
        <v>166</v>
      </c>
      <c r="BE302" s="169">
        <f>IF(N302="základní",J302,0)</f>
        <v>0</v>
      </c>
      <c r="BF302" s="169">
        <f>IF(N302="snížená",J302,0)</f>
        <v>0</v>
      </c>
      <c r="BG302" s="169">
        <f>IF(N302="zákl. přenesená",J302,0)</f>
        <v>0</v>
      </c>
      <c r="BH302" s="169">
        <f>IF(N302="sníž. přenesená",J302,0)</f>
        <v>0</v>
      </c>
      <c r="BI302" s="169">
        <f>IF(N302="nulová",J302,0)</f>
        <v>0</v>
      </c>
      <c r="BJ302" s="17" t="s">
        <v>21</v>
      </c>
      <c r="BK302" s="169">
        <f>ROUND(I302*H302,2)</f>
        <v>0</v>
      </c>
      <c r="BL302" s="17" t="s">
        <v>556</v>
      </c>
      <c r="BM302" s="168" t="s">
        <v>3047</v>
      </c>
    </row>
    <row r="303" spans="2:65" s="12" customFormat="1" ht="10.199999999999999">
      <c r="B303" s="170"/>
      <c r="D303" s="171" t="s">
        <v>175</v>
      </c>
      <c r="E303" s="172" t="s">
        <v>1</v>
      </c>
      <c r="F303" s="173" t="s">
        <v>3048</v>
      </c>
      <c r="H303" s="174">
        <v>1730</v>
      </c>
      <c r="I303" s="175"/>
      <c r="L303" s="170"/>
      <c r="M303" s="176"/>
      <c r="N303" s="177"/>
      <c r="O303" s="177"/>
      <c r="P303" s="177"/>
      <c r="Q303" s="177"/>
      <c r="R303" s="177"/>
      <c r="S303" s="177"/>
      <c r="T303" s="178"/>
      <c r="AT303" s="172" t="s">
        <v>175</v>
      </c>
      <c r="AU303" s="172" t="s">
        <v>88</v>
      </c>
      <c r="AV303" s="12" t="s">
        <v>88</v>
      </c>
      <c r="AW303" s="12" t="s">
        <v>36</v>
      </c>
      <c r="AX303" s="12" t="s">
        <v>21</v>
      </c>
      <c r="AY303" s="172" t="s">
        <v>166</v>
      </c>
    </row>
    <row r="304" spans="2:65" s="1" customFormat="1" ht="24" customHeight="1">
      <c r="B304" s="156"/>
      <c r="C304" s="179" t="s">
        <v>1143</v>
      </c>
      <c r="D304" s="179" t="s">
        <v>226</v>
      </c>
      <c r="E304" s="180" t="s">
        <v>3049</v>
      </c>
      <c r="F304" s="181" t="s">
        <v>3050</v>
      </c>
      <c r="G304" s="182" t="s">
        <v>289</v>
      </c>
      <c r="H304" s="183">
        <v>1425</v>
      </c>
      <c r="I304" s="184"/>
      <c r="J304" s="185">
        <f>ROUND(I304*H304,2)</f>
        <v>0</v>
      </c>
      <c r="K304" s="181" t="s">
        <v>575</v>
      </c>
      <c r="L304" s="186"/>
      <c r="M304" s="187" t="s">
        <v>1</v>
      </c>
      <c r="N304" s="188" t="s">
        <v>45</v>
      </c>
      <c r="O304" s="55"/>
      <c r="P304" s="166">
        <f>O304*H304</f>
        <v>0</v>
      </c>
      <c r="Q304" s="166">
        <v>1.7000000000000001E-4</v>
      </c>
      <c r="R304" s="166">
        <f>Q304*H304</f>
        <v>0.24225000000000002</v>
      </c>
      <c r="S304" s="166">
        <v>0</v>
      </c>
      <c r="T304" s="167">
        <f>S304*H304</f>
        <v>0</v>
      </c>
      <c r="AR304" s="168" t="s">
        <v>589</v>
      </c>
      <c r="AT304" s="168" t="s">
        <v>226</v>
      </c>
      <c r="AU304" s="168" t="s">
        <v>88</v>
      </c>
      <c r="AY304" s="17" t="s">
        <v>166</v>
      </c>
      <c r="BE304" s="169">
        <f>IF(N304="základní",J304,0)</f>
        <v>0</v>
      </c>
      <c r="BF304" s="169">
        <f>IF(N304="snížená",J304,0)</f>
        <v>0</v>
      </c>
      <c r="BG304" s="169">
        <f>IF(N304="zákl. přenesená",J304,0)</f>
        <v>0</v>
      </c>
      <c r="BH304" s="169">
        <f>IF(N304="sníž. přenesená",J304,0)</f>
        <v>0</v>
      </c>
      <c r="BI304" s="169">
        <f>IF(N304="nulová",J304,0)</f>
        <v>0</v>
      </c>
      <c r="BJ304" s="17" t="s">
        <v>21</v>
      </c>
      <c r="BK304" s="169">
        <f>ROUND(I304*H304,2)</f>
        <v>0</v>
      </c>
      <c r="BL304" s="17" t="s">
        <v>589</v>
      </c>
      <c r="BM304" s="168" t="s">
        <v>3051</v>
      </c>
    </row>
    <row r="305" spans="2:65" s="12" customFormat="1" ht="10.199999999999999">
      <c r="B305" s="170"/>
      <c r="D305" s="171" t="s">
        <v>175</v>
      </c>
      <c r="E305" s="172" t="s">
        <v>1</v>
      </c>
      <c r="F305" s="173" t="s">
        <v>3052</v>
      </c>
      <c r="H305" s="174">
        <v>1425</v>
      </c>
      <c r="I305" s="175"/>
      <c r="L305" s="170"/>
      <c r="M305" s="176"/>
      <c r="N305" s="177"/>
      <c r="O305" s="177"/>
      <c r="P305" s="177"/>
      <c r="Q305" s="177"/>
      <c r="R305" s="177"/>
      <c r="S305" s="177"/>
      <c r="T305" s="178"/>
      <c r="AT305" s="172" t="s">
        <v>175</v>
      </c>
      <c r="AU305" s="172" t="s">
        <v>88</v>
      </c>
      <c r="AV305" s="12" t="s">
        <v>88</v>
      </c>
      <c r="AW305" s="12" t="s">
        <v>36</v>
      </c>
      <c r="AX305" s="12" t="s">
        <v>21</v>
      </c>
      <c r="AY305" s="172" t="s">
        <v>166</v>
      </c>
    </row>
    <row r="306" spans="2:65" s="1" customFormat="1" ht="24" customHeight="1">
      <c r="B306" s="156"/>
      <c r="C306" s="179" t="s">
        <v>1148</v>
      </c>
      <c r="D306" s="179" t="s">
        <v>226</v>
      </c>
      <c r="E306" s="180" t="s">
        <v>3053</v>
      </c>
      <c r="F306" s="181" t="s">
        <v>3054</v>
      </c>
      <c r="G306" s="182" t="s">
        <v>289</v>
      </c>
      <c r="H306" s="183">
        <v>112</v>
      </c>
      <c r="I306" s="184"/>
      <c r="J306" s="185">
        <f>ROUND(I306*H306,2)</f>
        <v>0</v>
      </c>
      <c r="K306" s="181" t="s">
        <v>575</v>
      </c>
      <c r="L306" s="186"/>
      <c r="M306" s="187" t="s">
        <v>1</v>
      </c>
      <c r="N306" s="188" t="s">
        <v>45</v>
      </c>
      <c r="O306" s="55"/>
      <c r="P306" s="166">
        <f>O306*H306</f>
        <v>0</v>
      </c>
      <c r="Q306" s="166">
        <v>2.5000000000000001E-4</v>
      </c>
      <c r="R306" s="166">
        <f>Q306*H306</f>
        <v>2.8000000000000001E-2</v>
      </c>
      <c r="S306" s="166">
        <v>0</v>
      </c>
      <c r="T306" s="167">
        <f>S306*H306</f>
        <v>0</v>
      </c>
      <c r="AR306" s="168" t="s">
        <v>589</v>
      </c>
      <c r="AT306" s="168" t="s">
        <v>226</v>
      </c>
      <c r="AU306" s="168" t="s">
        <v>88</v>
      </c>
      <c r="AY306" s="17" t="s">
        <v>166</v>
      </c>
      <c r="BE306" s="169">
        <f>IF(N306="základní",J306,0)</f>
        <v>0</v>
      </c>
      <c r="BF306" s="169">
        <f>IF(N306="snížená",J306,0)</f>
        <v>0</v>
      </c>
      <c r="BG306" s="169">
        <f>IF(N306="zákl. přenesená",J306,0)</f>
        <v>0</v>
      </c>
      <c r="BH306" s="169">
        <f>IF(N306="sníž. přenesená",J306,0)</f>
        <v>0</v>
      </c>
      <c r="BI306" s="169">
        <f>IF(N306="nulová",J306,0)</f>
        <v>0</v>
      </c>
      <c r="BJ306" s="17" t="s">
        <v>21</v>
      </c>
      <c r="BK306" s="169">
        <f>ROUND(I306*H306,2)</f>
        <v>0</v>
      </c>
      <c r="BL306" s="17" t="s">
        <v>589</v>
      </c>
      <c r="BM306" s="168" t="s">
        <v>3055</v>
      </c>
    </row>
    <row r="307" spans="2:65" s="12" customFormat="1" ht="10.199999999999999">
      <c r="B307" s="170"/>
      <c r="D307" s="171" t="s">
        <v>175</v>
      </c>
      <c r="E307" s="172" t="s">
        <v>1</v>
      </c>
      <c r="F307" s="173" t="s">
        <v>1250</v>
      </c>
      <c r="H307" s="174">
        <v>112</v>
      </c>
      <c r="I307" s="175"/>
      <c r="L307" s="170"/>
      <c r="M307" s="176"/>
      <c r="N307" s="177"/>
      <c r="O307" s="177"/>
      <c r="P307" s="177"/>
      <c r="Q307" s="177"/>
      <c r="R307" s="177"/>
      <c r="S307" s="177"/>
      <c r="T307" s="178"/>
      <c r="AT307" s="172" t="s">
        <v>175</v>
      </c>
      <c r="AU307" s="172" t="s">
        <v>88</v>
      </c>
      <c r="AV307" s="12" t="s">
        <v>88</v>
      </c>
      <c r="AW307" s="12" t="s">
        <v>36</v>
      </c>
      <c r="AX307" s="12" t="s">
        <v>21</v>
      </c>
      <c r="AY307" s="172" t="s">
        <v>166</v>
      </c>
    </row>
    <row r="308" spans="2:65" s="1" customFormat="1" ht="16.5" customHeight="1">
      <c r="B308" s="156"/>
      <c r="C308" s="179" t="s">
        <v>1158</v>
      </c>
      <c r="D308" s="179" t="s">
        <v>226</v>
      </c>
      <c r="E308" s="180" t="s">
        <v>3056</v>
      </c>
      <c r="F308" s="181" t="s">
        <v>3057</v>
      </c>
      <c r="G308" s="182" t="s">
        <v>289</v>
      </c>
      <c r="H308" s="183">
        <v>193</v>
      </c>
      <c r="I308" s="184"/>
      <c r="J308" s="185">
        <f>ROUND(I308*H308,2)</f>
        <v>0</v>
      </c>
      <c r="K308" s="181" t="s">
        <v>575</v>
      </c>
      <c r="L308" s="186"/>
      <c r="M308" s="187" t="s">
        <v>1</v>
      </c>
      <c r="N308" s="188" t="s">
        <v>45</v>
      </c>
      <c r="O308" s="55"/>
      <c r="P308" s="166">
        <f>O308*H308</f>
        <v>0</v>
      </c>
      <c r="Q308" s="166">
        <v>1.6000000000000001E-4</v>
      </c>
      <c r="R308" s="166">
        <f>Q308*H308</f>
        <v>3.0880000000000001E-2</v>
      </c>
      <c r="S308" s="166">
        <v>0</v>
      </c>
      <c r="T308" s="167">
        <f>S308*H308</f>
        <v>0</v>
      </c>
      <c r="AR308" s="168" t="s">
        <v>589</v>
      </c>
      <c r="AT308" s="168" t="s">
        <v>226</v>
      </c>
      <c r="AU308" s="168" t="s">
        <v>88</v>
      </c>
      <c r="AY308" s="17" t="s">
        <v>166</v>
      </c>
      <c r="BE308" s="169">
        <f>IF(N308="základní",J308,0)</f>
        <v>0</v>
      </c>
      <c r="BF308" s="169">
        <f>IF(N308="snížená",J308,0)</f>
        <v>0</v>
      </c>
      <c r="BG308" s="169">
        <f>IF(N308="zákl. přenesená",J308,0)</f>
        <v>0</v>
      </c>
      <c r="BH308" s="169">
        <f>IF(N308="sníž. přenesená",J308,0)</f>
        <v>0</v>
      </c>
      <c r="BI308" s="169">
        <f>IF(N308="nulová",J308,0)</f>
        <v>0</v>
      </c>
      <c r="BJ308" s="17" t="s">
        <v>21</v>
      </c>
      <c r="BK308" s="169">
        <f>ROUND(I308*H308,2)</f>
        <v>0</v>
      </c>
      <c r="BL308" s="17" t="s">
        <v>589</v>
      </c>
      <c r="BM308" s="168" t="s">
        <v>3058</v>
      </c>
    </row>
    <row r="309" spans="2:65" s="12" customFormat="1" ht="10.199999999999999">
      <c r="B309" s="170"/>
      <c r="D309" s="171" t="s">
        <v>175</v>
      </c>
      <c r="E309" s="172" t="s">
        <v>1</v>
      </c>
      <c r="F309" s="173" t="s">
        <v>1655</v>
      </c>
      <c r="H309" s="174">
        <v>193</v>
      </c>
      <c r="I309" s="175"/>
      <c r="L309" s="170"/>
      <c r="M309" s="176"/>
      <c r="N309" s="177"/>
      <c r="O309" s="177"/>
      <c r="P309" s="177"/>
      <c r="Q309" s="177"/>
      <c r="R309" s="177"/>
      <c r="S309" s="177"/>
      <c r="T309" s="178"/>
      <c r="AT309" s="172" t="s">
        <v>175</v>
      </c>
      <c r="AU309" s="172" t="s">
        <v>88</v>
      </c>
      <c r="AV309" s="12" t="s">
        <v>88</v>
      </c>
      <c r="AW309" s="12" t="s">
        <v>36</v>
      </c>
      <c r="AX309" s="12" t="s">
        <v>21</v>
      </c>
      <c r="AY309" s="172" t="s">
        <v>166</v>
      </c>
    </row>
    <row r="310" spans="2:65" s="1" customFormat="1" ht="16.5" customHeight="1">
      <c r="B310" s="156"/>
      <c r="C310" s="157" t="s">
        <v>230</v>
      </c>
      <c r="D310" s="157" t="s">
        <v>168</v>
      </c>
      <c r="E310" s="158" t="s">
        <v>3059</v>
      </c>
      <c r="F310" s="159" t="s">
        <v>3060</v>
      </c>
      <c r="G310" s="160" t="s">
        <v>289</v>
      </c>
      <c r="H310" s="161">
        <v>40</v>
      </c>
      <c r="I310" s="162"/>
      <c r="J310" s="163">
        <f>ROUND(I310*H310,2)</f>
        <v>0</v>
      </c>
      <c r="K310" s="159" t="s">
        <v>172</v>
      </c>
      <c r="L310" s="32"/>
      <c r="M310" s="164" t="s">
        <v>1</v>
      </c>
      <c r="N310" s="165" t="s">
        <v>45</v>
      </c>
      <c r="O310" s="55"/>
      <c r="P310" s="166">
        <f>O310*H310</f>
        <v>0</v>
      </c>
      <c r="Q310" s="166">
        <v>0</v>
      </c>
      <c r="R310" s="166">
        <f>Q310*H310</f>
        <v>0</v>
      </c>
      <c r="S310" s="166">
        <v>0</v>
      </c>
      <c r="T310" s="167">
        <f>S310*H310</f>
        <v>0</v>
      </c>
      <c r="AR310" s="168" t="s">
        <v>556</v>
      </c>
      <c r="AT310" s="168" t="s">
        <v>168</v>
      </c>
      <c r="AU310" s="168" t="s">
        <v>88</v>
      </c>
      <c r="AY310" s="17" t="s">
        <v>166</v>
      </c>
      <c r="BE310" s="169">
        <f>IF(N310="základní",J310,0)</f>
        <v>0</v>
      </c>
      <c r="BF310" s="169">
        <f>IF(N310="snížená",J310,0)</f>
        <v>0</v>
      </c>
      <c r="BG310" s="169">
        <f>IF(N310="zákl. přenesená",J310,0)</f>
        <v>0</v>
      </c>
      <c r="BH310" s="169">
        <f>IF(N310="sníž. přenesená",J310,0)</f>
        <v>0</v>
      </c>
      <c r="BI310" s="169">
        <f>IF(N310="nulová",J310,0)</f>
        <v>0</v>
      </c>
      <c r="BJ310" s="17" t="s">
        <v>21</v>
      </c>
      <c r="BK310" s="169">
        <f>ROUND(I310*H310,2)</f>
        <v>0</v>
      </c>
      <c r="BL310" s="17" t="s">
        <v>556</v>
      </c>
      <c r="BM310" s="168" t="s">
        <v>3061</v>
      </c>
    </row>
    <row r="311" spans="2:65" s="1" customFormat="1" ht="16.5" customHeight="1">
      <c r="B311" s="156"/>
      <c r="C311" s="179" t="s">
        <v>429</v>
      </c>
      <c r="D311" s="179" t="s">
        <v>226</v>
      </c>
      <c r="E311" s="180" t="s">
        <v>3062</v>
      </c>
      <c r="F311" s="181" t="s">
        <v>3063</v>
      </c>
      <c r="G311" s="182" t="s">
        <v>289</v>
      </c>
      <c r="H311" s="183">
        <v>40</v>
      </c>
      <c r="I311" s="184"/>
      <c r="J311" s="185">
        <f>ROUND(I311*H311,2)</f>
        <v>0</v>
      </c>
      <c r="K311" s="181" t="s">
        <v>1</v>
      </c>
      <c r="L311" s="186"/>
      <c r="M311" s="187" t="s">
        <v>1</v>
      </c>
      <c r="N311" s="188" t="s">
        <v>45</v>
      </c>
      <c r="O311" s="55"/>
      <c r="P311" s="166">
        <f>O311*H311</f>
        <v>0</v>
      </c>
      <c r="Q311" s="166">
        <v>5.2700000000000002E-4</v>
      </c>
      <c r="R311" s="166">
        <f>Q311*H311</f>
        <v>2.1080000000000002E-2</v>
      </c>
      <c r="S311" s="166">
        <v>0</v>
      </c>
      <c r="T311" s="167">
        <f>S311*H311</f>
        <v>0</v>
      </c>
      <c r="AR311" s="168" t="s">
        <v>555</v>
      </c>
      <c r="AT311" s="168" t="s">
        <v>226</v>
      </c>
      <c r="AU311" s="168" t="s">
        <v>88</v>
      </c>
      <c r="AY311" s="17" t="s">
        <v>166</v>
      </c>
      <c r="BE311" s="169">
        <f>IF(N311="základní",J311,0)</f>
        <v>0</v>
      </c>
      <c r="BF311" s="169">
        <f>IF(N311="snížená",J311,0)</f>
        <v>0</v>
      </c>
      <c r="BG311" s="169">
        <f>IF(N311="zákl. přenesená",J311,0)</f>
        <v>0</v>
      </c>
      <c r="BH311" s="169">
        <f>IF(N311="sníž. přenesená",J311,0)</f>
        <v>0</v>
      </c>
      <c r="BI311" s="169">
        <f>IF(N311="nulová",J311,0)</f>
        <v>0</v>
      </c>
      <c r="BJ311" s="17" t="s">
        <v>21</v>
      </c>
      <c r="BK311" s="169">
        <f>ROUND(I311*H311,2)</f>
        <v>0</v>
      </c>
      <c r="BL311" s="17" t="s">
        <v>556</v>
      </c>
      <c r="BM311" s="168" t="s">
        <v>3064</v>
      </c>
    </row>
    <row r="312" spans="2:65" s="1" customFormat="1" ht="48" customHeight="1">
      <c r="B312" s="156"/>
      <c r="C312" s="157" t="s">
        <v>1173</v>
      </c>
      <c r="D312" s="157" t="s">
        <v>168</v>
      </c>
      <c r="E312" s="158" t="s">
        <v>3065</v>
      </c>
      <c r="F312" s="159" t="s">
        <v>3066</v>
      </c>
      <c r="G312" s="160" t="s">
        <v>289</v>
      </c>
      <c r="H312" s="161">
        <v>36</v>
      </c>
      <c r="I312" s="162"/>
      <c r="J312" s="163">
        <f>ROUND(I312*H312,2)</f>
        <v>0</v>
      </c>
      <c r="K312" s="159" t="s">
        <v>575</v>
      </c>
      <c r="L312" s="32"/>
      <c r="M312" s="164" t="s">
        <v>1</v>
      </c>
      <c r="N312" s="165" t="s">
        <v>45</v>
      </c>
      <c r="O312" s="55"/>
      <c r="P312" s="166">
        <f>O312*H312</f>
        <v>0</v>
      </c>
      <c r="Q312" s="166">
        <v>0</v>
      </c>
      <c r="R312" s="166">
        <f>Q312*H312</f>
        <v>0</v>
      </c>
      <c r="S312" s="166">
        <v>0</v>
      </c>
      <c r="T312" s="167">
        <f>S312*H312</f>
        <v>0</v>
      </c>
      <c r="AR312" s="168" t="s">
        <v>556</v>
      </c>
      <c r="AT312" s="168" t="s">
        <v>168</v>
      </c>
      <c r="AU312" s="168" t="s">
        <v>88</v>
      </c>
      <c r="AY312" s="17" t="s">
        <v>166</v>
      </c>
      <c r="BE312" s="169">
        <f>IF(N312="základní",J312,0)</f>
        <v>0</v>
      </c>
      <c r="BF312" s="169">
        <f>IF(N312="snížená",J312,0)</f>
        <v>0</v>
      </c>
      <c r="BG312" s="169">
        <f>IF(N312="zákl. přenesená",J312,0)</f>
        <v>0</v>
      </c>
      <c r="BH312" s="169">
        <f>IF(N312="sníž. přenesená",J312,0)</f>
        <v>0</v>
      </c>
      <c r="BI312" s="169">
        <f>IF(N312="nulová",J312,0)</f>
        <v>0</v>
      </c>
      <c r="BJ312" s="17" t="s">
        <v>21</v>
      </c>
      <c r="BK312" s="169">
        <f>ROUND(I312*H312,2)</f>
        <v>0</v>
      </c>
      <c r="BL312" s="17" t="s">
        <v>556</v>
      </c>
      <c r="BM312" s="168" t="s">
        <v>3067</v>
      </c>
    </row>
    <row r="313" spans="2:65" s="12" customFormat="1" ht="10.199999999999999">
      <c r="B313" s="170"/>
      <c r="D313" s="171" t="s">
        <v>175</v>
      </c>
      <c r="E313" s="172" t="s">
        <v>1</v>
      </c>
      <c r="F313" s="173" t="s">
        <v>472</v>
      </c>
      <c r="H313" s="174">
        <v>36</v>
      </c>
      <c r="I313" s="175"/>
      <c r="L313" s="170"/>
      <c r="M313" s="176"/>
      <c r="N313" s="177"/>
      <c r="O313" s="177"/>
      <c r="P313" s="177"/>
      <c r="Q313" s="177"/>
      <c r="R313" s="177"/>
      <c r="S313" s="177"/>
      <c r="T313" s="178"/>
      <c r="AT313" s="172" t="s">
        <v>175</v>
      </c>
      <c r="AU313" s="172" t="s">
        <v>88</v>
      </c>
      <c r="AV313" s="12" t="s">
        <v>88</v>
      </c>
      <c r="AW313" s="12" t="s">
        <v>36</v>
      </c>
      <c r="AX313" s="12" t="s">
        <v>21</v>
      </c>
      <c r="AY313" s="172" t="s">
        <v>166</v>
      </c>
    </row>
    <row r="314" spans="2:65" s="1" customFormat="1" ht="36" customHeight="1">
      <c r="B314" s="156"/>
      <c r="C314" s="157" t="s">
        <v>434</v>
      </c>
      <c r="D314" s="157" t="s">
        <v>168</v>
      </c>
      <c r="E314" s="158" t="s">
        <v>3068</v>
      </c>
      <c r="F314" s="159" t="s">
        <v>3069</v>
      </c>
      <c r="G314" s="160" t="s">
        <v>289</v>
      </c>
      <c r="H314" s="161">
        <v>9</v>
      </c>
      <c r="I314" s="162"/>
      <c r="J314" s="163">
        <f>ROUND(I314*H314,2)</f>
        <v>0</v>
      </c>
      <c r="K314" s="159" t="s">
        <v>575</v>
      </c>
      <c r="L314" s="32"/>
      <c r="M314" s="164" t="s">
        <v>1</v>
      </c>
      <c r="N314" s="165" t="s">
        <v>45</v>
      </c>
      <c r="O314" s="55"/>
      <c r="P314" s="166">
        <f>O314*H314</f>
        <v>0</v>
      </c>
      <c r="Q314" s="166">
        <v>0</v>
      </c>
      <c r="R314" s="166">
        <f>Q314*H314</f>
        <v>0</v>
      </c>
      <c r="S314" s="166">
        <v>0</v>
      </c>
      <c r="T314" s="167">
        <f>S314*H314</f>
        <v>0</v>
      </c>
      <c r="AR314" s="168" t="s">
        <v>556</v>
      </c>
      <c r="AT314" s="168" t="s">
        <v>168</v>
      </c>
      <c r="AU314" s="168" t="s">
        <v>88</v>
      </c>
      <c r="AY314" s="17" t="s">
        <v>166</v>
      </c>
      <c r="BE314" s="169">
        <f>IF(N314="základní",J314,0)</f>
        <v>0</v>
      </c>
      <c r="BF314" s="169">
        <f>IF(N314="snížená",J314,0)</f>
        <v>0</v>
      </c>
      <c r="BG314" s="169">
        <f>IF(N314="zákl. přenesená",J314,0)</f>
        <v>0</v>
      </c>
      <c r="BH314" s="169">
        <f>IF(N314="sníž. přenesená",J314,0)</f>
        <v>0</v>
      </c>
      <c r="BI314" s="169">
        <f>IF(N314="nulová",J314,0)</f>
        <v>0</v>
      </c>
      <c r="BJ314" s="17" t="s">
        <v>21</v>
      </c>
      <c r="BK314" s="169">
        <f>ROUND(I314*H314,2)</f>
        <v>0</v>
      </c>
      <c r="BL314" s="17" t="s">
        <v>556</v>
      </c>
      <c r="BM314" s="168" t="s">
        <v>3070</v>
      </c>
    </row>
    <row r="315" spans="2:65" s="12" customFormat="1" ht="10.199999999999999">
      <c r="B315" s="170"/>
      <c r="D315" s="171" t="s">
        <v>175</v>
      </c>
      <c r="E315" s="172" t="s">
        <v>1</v>
      </c>
      <c r="F315" s="173" t="s">
        <v>211</v>
      </c>
      <c r="H315" s="174">
        <v>9</v>
      </c>
      <c r="I315" s="175"/>
      <c r="L315" s="170"/>
      <c r="M315" s="176"/>
      <c r="N315" s="177"/>
      <c r="O315" s="177"/>
      <c r="P315" s="177"/>
      <c r="Q315" s="177"/>
      <c r="R315" s="177"/>
      <c r="S315" s="177"/>
      <c r="T315" s="178"/>
      <c r="AT315" s="172" t="s">
        <v>175</v>
      </c>
      <c r="AU315" s="172" t="s">
        <v>88</v>
      </c>
      <c r="AV315" s="12" t="s">
        <v>88</v>
      </c>
      <c r="AW315" s="12" t="s">
        <v>36</v>
      </c>
      <c r="AX315" s="12" t="s">
        <v>21</v>
      </c>
      <c r="AY315" s="172" t="s">
        <v>166</v>
      </c>
    </row>
    <row r="316" spans="2:65" s="1" customFormat="1" ht="16.5" customHeight="1">
      <c r="B316" s="156"/>
      <c r="C316" s="179" t="s">
        <v>1182</v>
      </c>
      <c r="D316" s="179" t="s">
        <v>226</v>
      </c>
      <c r="E316" s="180" t="s">
        <v>3071</v>
      </c>
      <c r="F316" s="181" t="s">
        <v>3072</v>
      </c>
      <c r="G316" s="182" t="s">
        <v>289</v>
      </c>
      <c r="H316" s="183">
        <v>45</v>
      </c>
      <c r="I316" s="184"/>
      <c r="J316" s="185">
        <f>ROUND(I316*H316,2)</f>
        <v>0</v>
      </c>
      <c r="K316" s="181" t="s">
        <v>575</v>
      </c>
      <c r="L316" s="186"/>
      <c r="M316" s="187" t="s">
        <v>1</v>
      </c>
      <c r="N316" s="188" t="s">
        <v>45</v>
      </c>
      <c r="O316" s="55"/>
      <c r="P316" s="166">
        <f>O316*H316</f>
        <v>0</v>
      </c>
      <c r="Q316" s="166">
        <v>1.5659999999999999E-3</v>
      </c>
      <c r="R316" s="166">
        <f>Q316*H316</f>
        <v>7.0469999999999991E-2</v>
      </c>
      <c r="S316" s="166">
        <v>0</v>
      </c>
      <c r="T316" s="167">
        <f>S316*H316</f>
        <v>0</v>
      </c>
      <c r="AR316" s="168" t="s">
        <v>589</v>
      </c>
      <c r="AT316" s="168" t="s">
        <v>226</v>
      </c>
      <c r="AU316" s="168" t="s">
        <v>88</v>
      </c>
      <c r="AY316" s="17" t="s">
        <v>166</v>
      </c>
      <c r="BE316" s="169">
        <f>IF(N316="základní",J316,0)</f>
        <v>0</v>
      </c>
      <c r="BF316" s="169">
        <f>IF(N316="snížená",J316,0)</f>
        <v>0</v>
      </c>
      <c r="BG316" s="169">
        <f>IF(N316="zákl. přenesená",J316,0)</f>
        <v>0</v>
      </c>
      <c r="BH316" s="169">
        <f>IF(N316="sníž. přenesená",J316,0)</f>
        <v>0</v>
      </c>
      <c r="BI316" s="169">
        <f>IF(N316="nulová",J316,0)</f>
        <v>0</v>
      </c>
      <c r="BJ316" s="17" t="s">
        <v>21</v>
      </c>
      <c r="BK316" s="169">
        <f>ROUND(I316*H316,2)</f>
        <v>0</v>
      </c>
      <c r="BL316" s="17" t="s">
        <v>589</v>
      </c>
      <c r="BM316" s="168" t="s">
        <v>3073</v>
      </c>
    </row>
    <row r="317" spans="2:65" s="12" customFormat="1" ht="10.199999999999999">
      <c r="B317" s="170"/>
      <c r="D317" s="171" t="s">
        <v>175</v>
      </c>
      <c r="E317" s="172" t="s">
        <v>1</v>
      </c>
      <c r="F317" s="173" t="s">
        <v>510</v>
      </c>
      <c r="H317" s="174">
        <v>45</v>
      </c>
      <c r="I317" s="175"/>
      <c r="L317" s="170"/>
      <c r="M317" s="176"/>
      <c r="N317" s="177"/>
      <c r="O317" s="177"/>
      <c r="P317" s="177"/>
      <c r="Q317" s="177"/>
      <c r="R317" s="177"/>
      <c r="S317" s="177"/>
      <c r="T317" s="178"/>
      <c r="AT317" s="172" t="s">
        <v>175</v>
      </c>
      <c r="AU317" s="172" t="s">
        <v>88</v>
      </c>
      <c r="AV317" s="12" t="s">
        <v>88</v>
      </c>
      <c r="AW317" s="12" t="s">
        <v>36</v>
      </c>
      <c r="AX317" s="12" t="s">
        <v>21</v>
      </c>
      <c r="AY317" s="172" t="s">
        <v>166</v>
      </c>
    </row>
    <row r="318" spans="2:65" s="1" customFormat="1" ht="24" customHeight="1">
      <c r="B318" s="156"/>
      <c r="C318" s="157" t="s">
        <v>1187</v>
      </c>
      <c r="D318" s="157" t="s">
        <v>168</v>
      </c>
      <c r="E318" s="158" t="s">
        <v>3074</v>
      </c>
      <c r="F318" s="159" t="s">
        <v>3075</v>
      </c>
      <c r="G318" s="160" t="s">
        <v>223</v>
      </c>
      <c r="H318" s="161">
        <v>126</v>
      </c>
      <c r="I318" s="162"/>
      <c r="J318" s="163">
        <f>ROUND(I318*H318,2)</f>
        <v>0</v>
      </c>
      <c r="K318" s="159" t="s">
        <v>575</v>
      </c>
      <c r="L318" s="32"/>
      <c r="M318" s="164" t="s">
        <v>1</v>
      </c>
      <c r="N318" s="165" t="s">
        <v>45</v>
      </c>
      <c r="O318" s="55"/>
      <c r="P318" s="166">
        <f>O318*H318</f>
        <v>0</v>
      </c>
      <c r="Q318" s="166">
        <v>0</v>
      </c>
      <c r="R318" s="166">
        <f>Q318*H318</f>
        <v>0</v>
      </c>
      <c r="S318" s="166">
        <v>0</v>
      </c>
      <c r="T318" s="167">
        <f>S318*H318</f>
        <v>0</v>
      </c>
      <c r="AR318" s="168" t="s">
        <v>556</v>
      </c>
      <c r="AT318" s="168" t="s">
        <v>168</v>
      </c>
      <c r="AU318" s="168" t="s">
        <v>88</v>
      </c>
      <c r="AY318" s="17" t="s">
        <v>166</v>
      </c>
      <c r="BE318" s="169">
        <f>IF(N318="základní",J318,0)</f>
        <v>0</v>
      </c>
      <c r="BF318" s="169">
        <f>IF(N318="snížená",J318,0)</f>
        <v>0</v>
      </c>
      <c r="BG318" s="169">
        <f>IF(N318="zákl. přenesená",J318,0)</f>
        <v>0</v>
      </c>
      <c r="BH318" s="169">
        <f>IF(N318="sníž. přenesená",J318,0)</f>
        <v>0</v>
      </c>
      <c r="BI318" s="169">
        <f>IF(N318="nulová",J318,0)</f>
        <v>0</v>
      </c>
      <c r="BJ318" s="17" t="s">
        <v>21</v>
      </c>
      <c r="BK318" s="169">
        <f>ROUND(I318*H318,2)</f>
        <v>0</v>
      </c>
      <c r="BL318" s="17" t="s">
        <v>556</v>
      </c>
      <c r="BM318" s="168" t="s">
        <v>3076</v>
      </c>
    </row>
    <row r="319" spans="2:65" s="12" customFormat="1" ht="10.199999999999999">
      <c r="B319" s="170"/>
      <c r="D319" s="171" t="s">
        <v>175</v>
      </c>
      <c r="E319" s="172" t="s">
        <v>1</v>
      </c>
      <c r="F319" s="173" t="s">
        <v>1325</v>
      </c>
      <c r="H319" s="174">
        <v>126</v>
      </c>
      <c r="I319" s="175"/>
      <c r="L319" s="170"/>
      <c r="M319" s="176"/>
      <c r="N319" s="177"/>
      <c r="O319" s="177"/>
      <c r="P319" s="177"/>
      <c r="Q319" s="177"/>
      <c r="R319" s="177"/>
      <c r="S319" s="177"/>
      <c r="T319" s="178"/>
      <c r="AT319" s="172" t="s">
        <v>175</v>
      </c>
      <c r="AU319" s="172" t="s">
        <v>88</v>
      </c>
      <c r="AV319" s="12" t="s">
        <v>88</v>
      </c>
      <c r="AW319" s="12" t="s">
        <v>36</v>
      </c>
      <c r="AX319" s="12" t="s">
        <v>21</v>
      </c>
      <c r="AY319" s="172" t="s">
        <v>166</v>
      </c>
    </row>
    <row r="320" spans="2:65" s="1" customFormat="1" ht="36" customHeight="1">
      <c r="B320" s="156"/>
      <c r="C320" s="157" t="s">
        <v>244</v>
      </c>
      <c r="D320" s="157" t="s">
        <v>168</v>
      </c>
      <c r="E320" s="158" t="s">
        <v>3077</v>
      </c>
      <c r="F320" s="159" t="s">
        <v>3078</v>
      </c>
      <c r="G320" s="160" t="s">
        <v>223</v>
      </c>
      <c r="H320" s="161">
        <v>6</v>
      </c>
      <c r="I320" s="162"/>
      <c r="J320" s="163">
        <f>ROUND(I320*H320,2)</f>
        <v>0</v>
      </c>
      <c r="K320" s="159" t="s">
        <v>575</v>
      </c>
      <c r="L320" s="32"/>
      <c r="M320" s="164" t="s">
        <v>1</v>
      </c>
      <c r="N320" s="165" t="s">
        <v>45</v>
      </c>
      <c r="O320" s="55"/>
      <c r="P320" s="166">
        <f>O320*H320</f>
        <v>0</v>
      </c>
      <c r="Q320" s="166">
        <v>0</v>
      </c>
      <c r="R320" s="166">
        <f>Q320*H320</f>
        <v>0</v>
      </c>
      <c r="S320" s="166">
        <v>0</v>
      </c>
      <c r="T320" s="167">
        <f>S320*H320</f>
        <v>0</v>
      </c>
      <c r="AR320" s="168" t="s">
        <v>556</v>
      </c>
      <c r="AT320" s="168" t="s">
        <v>168</v>
      </c>
      <c r="AU320" s="168" t="s">
        <v>88</v>
      </c>
      <c r="AY320" s="17" t="s">
        <v>166</v>
      </c>
      <c r="BE320" s="169">
        <f>IF(N320="základní",J320,0)</f>
        <v>0</v>
      </c>
      <c r="BF320" s="169">
        <f>IF(N320="snížená",J320,0)</f>
        <v>0</v>
      </c>
      <c r="BG320" s="169">
        <f>IF(N320="zákl. přenesená",J320,0)</f>
        <v>0</v>
      </c>
      <c r="BH320" s="169">
        <f>IF(N320="sníž. přenesená",J320,0)</f>
        <v>0</v>
      </c>
      <c r="BI320" s="169">
        <f>IF(N320="nulová",J320,0)</f>
        <v>0</v>
      </c>
      <c r="BJ320" s="17" t="s">
        <v>21</v>
      </c>
      <c r="BK320" s="169">
        <f>ROUND(I320*H320,2)</f>
        <v>0</v>
      </c>
      <c r="BL320" s="17" t="s">
        <v>556</v>
      </c>
      <c r="BM320" s="168" t="s">
        <v>3079</v>
      </c>
    </row>
    <row r="321" spans="2:65" s="12" customFormat="1" ht="10.199999999999999">
      <c r="B321" s="170"/>
      <c r="D321" s="171" t="s">
        <v>175</v>
      </c>
      <c r="E321" s="172" t="s">
        <v>1</v>
      </c>
      <c r="F321" s="173" t="s">
        <v>194</v>
      </c>
      <c r="H321" s="174">
        <v>6</v>
      </c>
      <c r="I321" s="175"/>
      <c r="L321" s="170"/>
      <c r="M321" s="176"/>
      <c r="N321" s="177"/>
      <c r="O321" s="177"/>
      <c r="P321" s="177"/>
      <c r="Q321" s="177"/>
      <c r="R321" s="177"/>
      <c r="S321" s="177"/>
      <c r="T321" s="178"/>
      <c r="AT321" s="172" t="s">
        <v>175</v>
      </c>
      <c r="AU321" s="172" t="s">
        <v>88</v>
      </c>
      <c r="AV321" s="12" t="s">
        <v>88</v>
      </c>
      <c r="AW321" s="12" t="s">
        <v>36</v>
      </c>
      <c r="AX321" s="12" t="s">
        <v>21</v>
      </c>
      <c r="AY321" s="172" t="s">
        <v>166</v>
      </c>
    </row>
    <row r="322" spans="2:65" s="1" customFormat="1" ht="36" customHeight="1">
      <c r="B322" s="156"/>
      <c r="C322" s="157" t="s">
        <v>27</v>
      </c>
      <c r="D322" s="157" t="s">
        <v>168</v>
      </c>
      <c r="E322" s="158" t="s">
        <v>3080</v>
      </c>
      <c r="F322" s="159" t="s">
        <v>3081</v>
      </c>
      <c r="G322" s="160" t="s">
        <v>223</v>
      </c>
      <c r="H322" s="161">
        <v>28</v>
      </c>
      <c r="I322" s="162"/>
      <c r="J322" s="163">
        <f>ROUND(I322*H322,2)</f>
        <v>0</v>
      </c>
      <c r="K322" s="159" t="s">
        <v>575</v>
      </c>
      <c r="L322" s="32"/>
      <c r="M322" s="164" t="s">
        <v>1</v>
      </c>
      <c r="N322" s="165" t="s">
        <v>45</v>
      </c>
      <c r="O322" s="55"/>
      <c r="P322" s="166">
        <f>O322*H322</f>
        <v>0</v>
      </c>
      <c r="Q322" s="166">
        <v>0</v>
      </c>
      <c r="R322" s="166">
        <f>Q322*H322</f>
        <v>0</v>
      </c>
      <c r="S322" s="166">
        <v>0</v>
      </c>
      <c r="T322" s="167">
        <f>S322*H322</f>
        <v>0</v>
      </c>
      <c r="AR322" s="168" t="s">
        <v>556</v>
      </c>
      <c r="AT322" s="168" t="s">
        <v>168</v>
      </c>
      <c r="AU322" s="168" t="s">
        <v>88</v>
      </c>
      <c r="AY322" s="17" t="s">
        <v>166</v>
      </c>
      <c r="BE322" s="169">
        <f>IF(N322="základní",J322,0)</f>
        <v>0</v>
      </c>
      <c r="BF322" s="169">
        <f>IF(N322="snížená",J322,0)</f>
        <v>0</v>
      </c>
      <c r="BG322" s="169">
        <f>IF(N322="zákl. přenesená",J322,0)</f>
        <v>0</v>
      </c>
      <c r="BH322" s="169">
        <f>IF(N322="sníž. přenesená",J322,0)</f>
        <v>0</v>
      </c>
      <c r="BI322" s="169">
        <f>IF(N322="nulová",J322,0)</f>
        <v>0</v>
      </c>
      <c r="BJ322" s="17" t="s">
        <v>21</v>
      </c>
      <c r="BK322" s="169">
        <f>ROUND(I322*H322,2)</f>
        <v>0</v>
      </c>
      <c r="BL322" s="17" t="s">
        <v>556</v>
      </c>
      <c r="BM322" s="168" t="s">
        <v>3082</v>
      </c>
    </row>
    <row r="323" spans="2:65" s="12" customFormat="1" ht="10.199999999999999">
      <c r="B323" s="170"/>
      <c r="D323" s="171" t="s">
        <v>175</v>
      </c>
      <c r="E323" s="172" t="s">
        <v>1</v>
      </c>
      <c r="F323" s="173" t="s">
        <v>439</v>
      </c>
      <c r="H323" s="174">
        <v>28</v>
      </c>
      <c r="I323" s="175"/>
      <c r="L323" s="170"/>
      <c r="M323" s="176"/>
      <c r="N323" s="177"/>
      <c r="O323" s="177"/>
      <c r="P323" s="177"/>
      <c r="Q323" s="177"/>
      <c r="R323" s="177"/>
      <c r="S323" s="177"/>
      <c r="T323" s="178"/>
      <c r="AT323" s="172" t="s">
        <v>175</v>
      </c>
      <c r="AU323" s="172" t="s">
        <v>88</v>
      </c>
      <c r="AV323" s="12" t="s">
        <v>88</v>
      </c>
      <c r="AW323" s="12" t="s">
        <v>36</v>
      </c>
      <c r="AX323" s="12" t="s">
        <v>21</v>
      </c>
      <c r="AY323" s="172" t="s">
        <v>166</v>
      </c>
    </row>
    <row r="324" spans="2:65" s="1" customFormat="1" ht="36" customHeight="1">
      <c r="B324" s="156"/>
      <c r="C324" s="157" t="s">
        <v>1200</v>
      </c>
      <c r="D324" s="157" t="s">
        <v>168</v>
      </c>
      <c r="E324" s="158" t="s">
        <v>3083</v>
      </c>
      <c r="F324" s="159" t="s">
        <v>3084</v>
      </c>
      <c r="G324" s="160" t="s">
        <v>223</v>
      </c>
      <c r="H324" s="161">
        <v>2</v>
      </c>
      <c r="I324" s="162"/>
      <c r="J324" s="163">
        <f>ROUND(I324*H324,2)</f>
        <v>0</v>
      </c>
      <c r="K324" s="159" t="s">
        <v>575</v>
      </c>
      <c r="L324" s="32"/>
      <c r="M324" s="164" t="s">
        <v>1</v>
      </c>
      <c r="N324" s="165" t="s">
        <v>45</v>
      </c>
      <c r="O324" s="55"/>
      <c r="P324" s="166">
        <f>O324*H324</f>
        <v>0</v>
      </c>
      <c r="Q324" s="166">
        <v>0</v>
      </c>
      <c r="R324" s="166">
        <f>Q324*H324</f>
        <v>0</v>
      </c>
      <c r="S324" s="166">
        <v>0</v>
      </c>
      <c r="T324" s="167">
        <f>S324*H324</f>
        <v>0</v>
      </c>
      <c r="AR324" s="168" t="s">
        <v>556</v>
      </c>
      <c r="AT324" s="168" t="s">
        <v>168</v>
      </c>
      <c r="AU324" s="168" t="s">
        <v>88</v>
      </c>
      <c r="AY324" s="17" t="s">
        <v>166</v>
      </c>
      <c r="BE324" s="169">
        <f>IF(N324="základní",J324,0)</f>
        <v>0</v>
      </c>
      <c r="BF324" s="169">
        <f>IF(N324="snížená",J324,0)</f>
        <v>0</v>
      </c>
      <c r="BG324" s="169">
        <f>IF(N324="zákl. přenesená",J324,0)</f>
        <v>0</v>
      </c>
      <c r="BH324" s="169">
        <f>IF(N324="sníž. přenesená",J324,0)</f>
        <v>0</v>
      </c>
      <c r="BI324" s="169">
        <f>IF(N324="nulová",J324,0)</f>
        <v>0</v>
      </c>
      <c r="BJ324" s="17" t="s">
        <v>21</v>
      </c>
      <c r="BK324" s="169">
        <f>ROUND(I324*H324,2)</f>
        <v>0</v>
      </c>
      <c r="BL324" s="17" t="s">
        <v>556</v>
      </c>
      <c r="BM324" s="168" t="s">
        <v>3085</v>
      </c>
    </row>
    <row r="325" spans="2:65" s="12" customFormat="1" ht="10.199999999999999">
      <c r="B325" s="170"/>
      <c r="D325" s="171" t="s">
        <v>175</v>
      </c>
      <c r="E325" s="172" t="s">
        <v>1</v>
      </c>
      <c r="F325" s="173" t="s">
        <v>88</v>
      </c>
      <c r="H325" s="174">
        <v>2</v>
      </c>
      <c r="I325" s="175"/>
      <c r="L325" s="170"/>
      <c r="M325" s="176"/>
      <c r="N325" s="177"/>
      <c r="O325" s="177"/>
      <c r="P325" s="177"/>
      <c r="Q325" s="177"/>
      <c r="R325" s="177"/>
      <c r="S325" s="177"/>
      <c r="T325" s="178"/>
      <c r="AT325" s="172" t="s">
        <v>175</v>
      </c>
      <c r="AU325" s="172" t="s">
        <v>88</v>
      </c>
      <c r="AV325" s="12" t="s">
        <v>88</v>
      </c>
      <c r="AW325" s="12" t="s">
        <v>36</v>
      </c>
      <c r="AX325" s="12" t="s">
        <v>21</v>
      </c>
      <c r="AY325" s="172" t="s">
        <v>166</v>
      </c>
    </row>
    <row r="326" spans="2:65" s="1" customFormat="1" ht="36" customHeight="1">
      <c r="B326" s="156"/>
      <c r="C326" s="157" t="s">
        <v>1205</v>
      </c>
      <c r="D326" s="157" t="s">
        <v>168</v>
      </c>
      <c r="E326" s="158" t="s">
        <v>3086</v>
      </c>
      <c r="F326" s="159" t="s">
        <v>3087</v>
      </c>
      <c r="G326" s="160" t="s">
        <v>223</v>
      </c>
      <c r="H326" s="161">
        <v>2</v>
      </c>
      <c r="I326" s="162"/>
      <c r="J326" s="163">
        <f>ROUND(I326*H326,2)</f>
        <v>0</v>
      </c>
      <c r="K326" s="159" t="s">
        <v>575</v>
      </c>
      <c r="L326" s="32"/>
      <c r="M326" s="164" t="s">
        <v>1</v>
      </c>
      <c r="N326" s="165" t="s">
        <v>45</v>
      </c>
      <c r="O326" s="55"/>
      <c r="P326" s="166">
        <f>O326*H326</f>
        <v>0</v>
      </c>
      <c r="Q326" s="166">
        <v>0</v>
      </c>
      <c r="R326" s="166">
        <f>Q326*H326</f>
        <v>0</v>
      </c>
      <c r="S326" s="166">
        <v>0</v>
      </c>
      <c r="T326" s="167">
        <f>S326*H326</f>
        <v>0</v>
      </c>
      <c r="AR326" s="168" t="s">
        <v>556</v>
      </c>
      <c r="AT326" s="168" t="s">
        <v>168</v>
      </c>
      <c r="AU326" s="168" t="s">
        <v>88</v>
      </c>
      <c r="AY326" s="17" t="s">
        <v>166</v>
      </c>
      <c r="BE326" s="169">
        <f>IF(N326="základní",J326,0)</f>
        <v>0</v>
      </c>
      <c r="BF326" s="169">
        <f>IF(N326="snížená",J326,0)</f>
        <v>0</v>
      </c>
      <c r="BG326" s="169">
        <f>IF(N326="zákl. přenesená",J326,0)</f>
        <v>0</v>
      </c>
      <c r="BH326" s="169">
        <f>IF(N326="sníž. přenesená",J326,0)</f>
        <v>0</v>
      </c>
      <c r="BI326" s="169">
        <f>IF(N326="nulová",J326,0)</f>
        <v>0</v>
      </c>
      <c r="BJ326" s="17" t="s">
        <v>21</v>
      </c>
      <c r="BK326" s="169">
        <f>ROUND(I326*H326,2)</f>
        <v>0</v>
      </c>
      <c r="BL326" s="17" t="s">
        <v>556</v>
      </c>
      <c r="BM326" s="168" t="s">
        <v>3088</v>
      </c>
    </row>
    <row r="327" spans="2:65" s="12" customFormat="1" ht="10.199999999999999">
      <c r="B327" s="170"/>
      <c r="D327" s="171" t="s">
        <v>175</v>
      </c>
      <c r="E327" s="172" t="s">
        <v>1</v>
      </c>
      <c r="F327" s="173" t="s">
        <v>88</v>
      </c>
      <c r="H327" s="174">
        <v>2</v>
      </c>
      <c r="I327" s="175"/>
      <c r="L327" s="170"/>
      <c r="M327" s="176"/>
      <c r="N327" s="177"/>
      <c r="O327" s="177"/>
      <c r="P327" s="177"/>
      <c r="Q327" s="177"/>
      <c r="R327" s="177"/>
      <c r="S327" s="177"/>
      <c r="T327" s="178"/>
      <c r="AT327" s="172" t="s">
        <v>175</v>
      </c>
      <c r="AU327" s="172" t="s">
        <v>88</v>
      </c>
      <c r="AV327" s="12" t="s">
        <v>88</v>
      </c>
      <c r="AW327" s="12" t="s">
        <v>36</v>
      </c>
      <c r="AX327" s="12" t="s">
        <v>21</v>
      </c>
      <c r="AY327" s="172" t="s">
        <v>166</v>
      </c>
    </row>
    <row r="328" spans="2:65" s="1" customFormat="1" ht="24" customHeight="1">
      <c r="B328" s="156"/>
      <c r="C328" s="157" t="s">
        <v>1210</v>
      </c>
      <c r="D328" s="157" t="s">
        <v>168</v>
      </c>
      <c r="E328" s="158" t="s">
        <v>3089</v>
      </c>
      <c r="F328" s="159" t="s">
        <v>3090</v>
      </c>
      <c r="G328" s="160" t="s">
        <v>223</v>
      </c>
      <c r="H328" s="161">
        <v>2</v>
      </c>
      <c r="I328" s="162"/>
      <c r="J328" s="163">
        <f>ROUND(I328*H328,2)</f>
        <v>0</v>
      </c>
      <c r="K328" s="159" t="s">
        <v>172</v>
      </c>
      <c r="L328" s="32"/>
      <c r="M328" s="164" t="s">
        <v>1</v>
      </c>
      <c r="N328" s="165" t="s">
        <v>45</v>
      </c>
      <c r="O328" s="55"/>
      <c r="P328" s="166">
        <f>O328*H328</f>
        <v>0</v>
      </c>
      <c r="Q328" s="166">
        <v>0</v>
      </c>
      <c r="R328" s="166">
        <f>Q328*H328</f>
        <v>0</v>
      </c>
      <c r="S328" s="166">
        <v>0</v>
      </c>
      <c r="T328" s="167">
        <f>S328*H328</f>
        <v>0</v>
      </c>
      <c r="AR328" s="168" t="s">
        <v>556</v>
      </c>
      <c r="AT328" s="168" t="s">
        <v>168</v>
      </c>
      <c r="AU328" s="168" t="s">
        <v>88</v>
      </c>
      <c r="AY328" s="17" t="s">
        <v>166</v>
      </c>
      <c r="BE328" s="169">
        <f>IF(N328="základní",J328,0)</f>
        <v>0</v>
      </c>
      <c r="BF328" s="169">
        <f>IF(N328="snížená",J328,0)</f>
        <v>0</v>
      </c>
      <c r="BG328" s="169">
        <f>IF(N328="zákl. přenesená",J328,0)</f>
        <v>0</v>
      </c>
      <c r="BH328" s="169">
        <f>IF(N328="sníž. přenesená",J328,0)</f>
        <v>0</v>
      </c>
      <c r="BI328" s="169">
        <f>IF(N328="nulová",J328,0)</f>
        <v>0</v>
      </c>
      <c r="BJ328" s="17" t="s">
        <v>21</v>
      </c>
      <c r="BK328" s="169">
        <f>ROUND(I328*H328,2)</f>
        <v>0</v>
      </c>
      <c r="BL328" s="17" t="s">
        <v>556</v>
      </c>
      <c r="BM328" s="168" t="s">
        <v>3091</v>
      </c>
    </row>
    <row r="329" spans="2:65" s="1" customFormat="1" ht="48" customHeight="1">
      <c r="B329" s="156"/>
      <c r="C329" s="157" t="s">
        <v>1214</v>
      </c>
      <c r="D329" s="157" t="s">
        <v>168</v>
      </c>
      <c r="E329" s="158" t="s">
        <v>3092</v>
      </c>
      <c r="F329" s="159" t="s">
        <v>3093</v>
      </c>
      <c r="G329" s="160" t="s">
        <v>223</v>
      </c>
      <c r="H329" s="161">
        <v>21</v>
      </c>
      <c r="I329" s="162"/>
      <c r="J329" s="163">
        <f>ROUND(I329*H329,2)</f>
        <v>0</v>
      </c>
      <c r="K329" s="159" t="s">
        <v>575</v>
      </c>
      <c r="L329" s="32"/>
      <c r="M329" s="164" t="s">
        <v>1</v>
      </c>
      <c r="N329" s="165" t="s">
        <v>45</v>
      </c>
      <c r="O329" s="55"/>
      <c r="P329" s="166">
        <f>O329*H329</f>
        <v>0</v>
      </c>
      <c r="Q329" s="166">
        <v>0</v>
      </c>
      <c r="R329" s="166">
        <f>Q329*H329</f>
        <v>0</v>
      </c>
      <c r="S329" s="166">
        <v>0</v>
      </c>
      <c r="T329" s="167">
        <f>S329*H329</f>
        <v>0</v>
      </c>
      <c r="AR329" s="168" t="s">
        <v>556</v>
      </c>
      <c r="AT329" s="168" t="s">
        <v>168</v>
      </c>
      <c r="AU329" s="168" t="s">
        <v>88</v>
      </c>
      <c r="AY329" s="17" t="s">
        <v>166</v>
      </c>
      <c r="BE329" s="169">
        <f>IF(N329="základní",J329,0)</f>
        <v>0</v>
      </c>
      <c r="BF329" s="169">
        <f>IF(N329="snížená",J329,0)</f>
        <v>0</v>
      </c>
      <c r="BG329" s="169">
        <f>IF(N329="zákl. přenesená",J329,0)</f>
        <v>0</v>
      </c>
      <c r="BH329" s="169">
        <f>IF(N329="sníž. přenesená",J329,0)</f>
        <v>0</v>
      </c>
      <c r="BI329" s="169">
        <f>IF(N329="nulová",J329,0)</f>
        <v>0</v>
      </c>
      <c r="BJ329" s="17" t="s">
        <v>21</v>
      </c>
      <c r="BK329" s="169">
        <f>ROUND(I329*H329,2)</f>
        <v>0</v>
      </c>
      <c r="BL329" s="17" t="s">
        <v>556</v>
      </c>
      <c r="BM329" s="168" t="s">
        <v>3094</v>
      </c>
    </row>
    <row r="330" spans="2:65" s="1" customFormat="1" ht="16.5" customHeight="1">
      <c r="B330" s="156"/>
      <c r="C330" s="179" t="s">
        <v>1219</v>
      </c>
      <c r="D330" s="179" t="s">
        <v>226</v>
      </c>
      <c r="E330" s="180" t="s">
        <v>3095</v>
      </c>
      <c r="F330" s="181" t="s">
        <v>3096</v>
      </c>
      <c r="G330" s="182" t="s">
        <v>223</v>
      </c>
      <c r="H330" s="183">
        <v>11</v>
      </c>
      <c r="I330" s="184"/>
      <c r="J330" s="185">
        <f>ROUND(I330*H330,2)</f>
        <v>0</v>
      </c>
      <c r="K330" s="181" t="s">
        <v>575</v>
      </c>
      <c r="L330" s="186"/>
      <c r="M330" s="187" t="s">
        <v>1</v>
      </c>
      <c r="N330" s="188" t="s">
        <v>45</v>
      </c>
      <c r="O330" s="55"/>
      <c r="P330" s="166">
        <f>O330*H330</f>
        <v>0</v>
      </c>
      <c r="Q330" s="166">
        <v>5.0000000000000002E-5</v>
      </c>
      <c r="R330" s="166">
        <f>Q330*H330</f>
        <v>5.5000000000000003E-4</v>
      </c>
      <c r="S330" s="166">
        <v>0</v>
      </c>
      <c r="T330" s="167">
        <f>S330*H330</f>
        <v>0</v>
      </c>
      <c r="AR330" s="168" t="s">
        <v>589</v>
      </c>
      <c r="AT330" s="168" t="s">
        <v>226</v>
      </c>
      <c r="AU330" s="168" t="s">
        <v>88</v>
      </c>
      <c r="AY330" s="17" t="s">
        <v>166</v>
      </c>
      <c r="BE330" s="169">
        <f>IF(N330="základní",J330,0)</f>
        <v>0</v>
      </c>
      <c r="BF330" s="169">
        <f>IF(N330="snížená",J330,0)</f>
        <v>0</v>
      </c>
      <c r="BG330" s="169">
        <f>IF(N330="zákl. přenesená",J330,0)</f>
        <v>0</v>
      </c>
      <c r="BH330" s="169">
        <f>IF(N330="sníž. přenesená",J330,0)</f>
        <v>0</v>
      </c>
      <c r="BI330" s="169">
        <f>IF(N330="nulová",J330,0)</f>
        <v>0</v>
      </c>
      <c r="BJ330" s="17" t="s">
        <v>21</v>
      </c>
      <c r="BK330" s="169">
        <f>ROUND(I330*H330,2)</f>
        <v>0</v>
      </c>
      <c r="BL330" s="17" t="s">
        <v>589</v>
      </c>
      <c r="BM330" s="168" t="s">
        <v>3097</v>
      </c>
    </row>
    <row r="331" spans="2:65" s="1" customFormat="1" ht="16.5" customHeight="1">
      <c r="B331" s="156"/>
      <c r="C331" s="179" t="s">
        <v>1224</v>
      </c>
      <c r="D331" s="179" t="s">
        <v>226</v>
      </c>
      <c r="E331" s="180" t="s">
        <v>3098</v>
      </c>
      <c r="F331" s="181" t="s">
        <v>3099</v>
      </c>
      <c r="G331" s="182" t="s">
        <v>223</v>
      </c>
      <c r="H331" s="183">
        <v>10</v>
      </c>
      <c r="I331" s="184"/>
      <c r="J331" s="185">
        <f>ROUND(I331*H331,2)</f>
        <v>0</v>
      </c>
      <c r="K331" s="181" t="s">
        <v>1</v>
      </c>
      <c r="L331" s="186"/>
      <c r="M331" s="187" t="s">
        <v>1</v>
      </c>
      <c r="N331" s="188" t="s">
        <v>45</v>
      </c>
      <c r="O331" s="55"/>
      <c r="P331" s="166">
        <f>O331*H331</f>
        <v>0</v>
      </c>
      <c r="Q331" s="166">
        <v>5.0000000000000002E-5</v>
      </c>
      <c r="R331" s="166">
        <f>Q331*H331</f>
        <v>5.0000000000000001E-4</v>
      </c>
      <c r="S331" s="166">
        <v>0</v>
      </c>
      <c r="T331" s="167">
        <f>S331*H331</f>
        <v>0</v>
      </c>
      <c r="AR331" s="168" t="s">
        <v>589</v>
      </c>
      <c r="AT331" s="168" t="s">
        <v>226</v>
      </c>
      <c r="AU331" s="168" t="s">
        <v>88</v>
      </c>
      <c r="AY331" s="17" t="s">
        <v>166</v>
      </c>
      <c r="BE331" s="169">
        <f>IF(N331="základní",J331,0)</f>
        <v>0</v>
      </c>
      <c r="BF331" s="169">
        <f>IF(N331="snížená",J331,0)</f>
        <v>0</v>
      </c>
      <c r="BG331" s="169">
        <f>IF(N331="zákl. přenesená",J331,0)</f>
        <v>0</v>
      </c>
      <c r="BH331" s="169">
        <f>IF(N331="sníž. přenesená",J331,0)</f>
        <v>0</v>
      </c>
      <c r="BI331" s="169">
        <f>IF(N331="nulová",J331,0)</f>
        <v>0</v>
      </c>
      <c r="BJ331" s="17" t="s">
        <v>21</v>
      </c>
      <c r="BK331" s="169">
        <f>ROUND(I331*H331,2)</f>
        <v>0</v>
      </c>
      <c r="BL331" s="17" t="s">
        <v>589</v>
      </c>
      <c r="BM331" s="168" t="s">
        <v>3100</v>
      </c>
    </row>
    <row r="332" spans="2:65" s="12" customFormat="1" ht="10.199999999999999">
      <c r="B332" s="170"/>
      <c r="D332" s="171" t="s">
        <v>175</v>
      </c>
      <c r="E332" s="172" t="s">
        <v>1</v>
      </c>
      <c r="F332" s="173" t="s">
        <v>26</v>
      </c>
      <c r="H332" s="174">
        <v>10</v>
      </c>
      <c r="I332" s="175"/>
      <c r="L332" s="170"/>
      <c r="M332" s="176"/>
      <c r="N332" s="177"/>
      <c r="O332" s="177"/>
      <c r="P332" s="177"/>
      <c r="Q332" s="177"/>
      <c r="R332" s="177"/>
      <c r="S332" s="177"/>
      <c r="T332" s="178"/>
      <c r="AT332" s="172" t="s">
        <v>175</v>
      </c>
      <c r="AU332" s="172" t="s">
        <v>88</v>
      </c>
      <c r="AV332" s="12" t="s">
        <v>88</v>
      </c>
      <c r="AW332" s="12" t="s">
        <v>36</v>
      </c>
      <c r="AX332" s="12" t="s">
        <v>21</v>
      </c>
      <c r="AY332" s="172" t="s">
        <v>166</v>
      </c>
    </row>
    <row r="333" spans="2:65" s="1" customFormat="1" ht="48" customHeight="1">
      <c r="B333" s="156"/>
      <c r="C333" s="157" t="s">
        <v>1228</v>
      </c>
      <c r="D333" s="157" t="s">
        <v>168</v>
      </c>
      <c r="E333" s="158" t="s">
        <v>3101</v>
      </c>
      <c r="F333" s="159" t="s">
        <v>3102</v>
      </c>
      <c r="G333" s="160" t="s">
        <v>223</v>
      </c>
      <c r="H333" s="161">
        <v>5</v>
      </c>
      <c r="I333" s="162"/>
      <c r="J333" s="163">
        <f>ROUND(I333*H333,2)</f>
        <v>0</v>
      </c>
      <c r="K333" s="159" t="s">
        <v>575</v>
      </c>
      <c r="L333" s="32"/>
      <c r="M333" s="164" t="s">
        <v>1</v>
      </c>
      <c r="N333" s="165" t="s">
        <v>45</v>
      </c>
      <c r="O333" s="55"/>
      <c r="P333" s="166">
        <f>O333*H333</f>
        <v>0</v>
      </c>
      <c r="Q333" s="166">
        <v>0</v>
      </c>
      <c r="R333" s="166">
        <f>Q333*H333</f>
        <v>0</v>
      </c>
      <c r="S333" s="166">
        <v>0</v>
      </c>
      <c r="T333" s="167">
        <f>S333*H333</f>
        <v>0</v>
      </c>
      <c r="AR333" s="168" t="s">
        <v>556</v>
      </c>
      <c r="AT333" s="168" t="s">
        <v>168</v>
      </c>
      <c r="AU333" s="168" t="s">
        <v>88</v>
      </c>
      <c r="AY333" s="17" t="s">
        <v>166</v>
      </c>
      <c r="BE333" s="169">
        <f>IF(N333="základní",J333,0)</f>
        <v>0</v>
      </c>
      <c r="BF333" s="169">
        <f>IF(N333="snížená",J333,0)</f>
        <v>0</v>
      </c>
      <c r="BG333" s="169">
        <f>IF(N333="zákl. přenesená",J333,0)</f>
        <v>0</v>
      </c>
      <c r="BH333" s="169">
        <f>IF(N333="sníž. přenesená",J333,0)</f>
        <v>0</v>
      </c>
      <c r="BI333" s="169">
        <f>IF(N333="nulová",J333,0)</f>
        <v>0</v>
      </c>
      <c r="BJ333" s="17" t="s">
        <v>21</v>
      </c>
      <c r="BK333" s="169">
        <f>ROUND(I333*H333,2)</f>
        <v>0</v>
      </c>
      <c r="BL333" s="17" t="s">
        <v>556</v>
      </c>
      <c r="BM333" s="168" t="s">
        <v>3103</v>
      </c>
    </row>
    <row r="334" spans="2:65" s="12" customFormat="1" ht="10.199999999999999">
      <c r="B334" s="170"/>
      <c r="D334" s="171" t="s">
        <v>175</v>
      </c>
      <c r="E334" s="172" t="s">
        <v>1</v>
      </c>
      <c r="F334" s="173" t="s">
        <v>188</v>
      </c>
      <c r="H334" s="174">
        <v>5</v>
      </c>
      <c r="I334" s="175"/>
      <c r="L334" s="170"/>
      <c r="M334" s="176"/>
      <c r="N334" s="177"/>
      <c r="O334" s="177"/>
      <c r="P334" s="177"/>
      <c r="Q334" s="177"/>
      <c r="R334" s="177"/>
      <c r="S334" s="177"/>
      <c r="T334" s="178"/>
      <c r="AT334" s="172" t="s">
        <v>175</v>
      </c>
      <c r="AU334" s="172" t="s">
        <v>88</v>
      </c>
      <c r="AV334" s="12" t="s">
        <v>88</v>
      </c>
      <c r="AW334" s="12" t="s">
        <v>36</v>
      </c>
      <c r="AX334" s="12" t="s">
        <v>21</v>
      </c>
      <c r="AY334" s="172" t="s">
        <v>166</v>
      </c>
    </row>
    <row r="335" spans="2:65" s="1" customFormat="1" ht="24" customHeight="1">
      <c r="B335" s="156"/>
      <c r="C335" s="179" t="s">
        <v>1233</v>
      </c>
      <c r="D335" s="179" t="s">
        <v>226</v>
      </c>
      <c r="E335" s="180" t="s">
        <v>3104</v>
      </c>
      <c r="F335" s="181" t="s">
        <v>3105</v>
      </c>
      <c r="G335" s="182" t="s">
        <v>223</v>
      </c>
      <c r="H335" s="183">
        <v>5</v>
      </c>
      <c r="I335" s="184"/>
      <c r="J335" s="185">
        <f>ROUND(I335*H335,2)</f>
        <v>0</v>
      </c>
      <c r="K335" s="181" t="s">
        <v>575</v>
      </c>
      <c r="L335" s="186"/>
      <c r="M335" s="187" t="s">
        <v>1</v>
      </c>
      <c r="N335" s="188" t="s">
        <v>45</v>
      </c>
      <c r="O335" s="55"/>
      <c r="P335" s="166">
        <f>O335*H335</f>
        <v>0</v>
      </c>
      <c r="Q335" s="166">
        <v>1E-4</v>
      </c>
      <c r="R335" s="166">
        <f>Q335*H335</f>
        <v>5.0000000000000001E-4</v>
      </c>
      <c r="S335" s="166">
        <v>0</v>
      </c>
      <c r="T335" s="167">
        <f>S335*H335</f>
        <v>0</v>
      </c>
      <c r="AR335" s="168" t="s">
        <v>589</v>
      </c>
      <c r="AT335" s="168" t="s">
        <v>226</v>
      </c>
      <c r="AU335" s="168" t="s">
        <v>88</v>
      </c>
      <c r="AY335" s="17" t="s">
        <v>166</v>
      </c>
      <c r="BE335" s="169">
        <f>IF(N335="základní",J335,0)</f>
        <v>0</v>
      </c>
      <c r="BF335" s="169">
        <f>IF(N335="snížená",J335,0)</f>
        <v>0</v>
      </c>
      <c r="BG335" s="169">
        <f>IF(N335="zákl. přenesená",J335,0)</f>
        <v>0</v>
      </c>
      <c r="BH335" s="169">
        <f>IF(N335="sníž. přenesená",J335,0)</f>
        <v>0</v>
      </c>
      <c r="BI335" s="169">
        <f>IF(N335="nulová",J335,0)</f>
        <v>0</v>
      </c>
      <c r="BJ335" s="17" t="s">
        <v>21</v>
      </c>
      <c r="BK335" s="169">
        <f>ROUND(I335*H335,2)</f>
        <v>0</v>
      </c>
      <c r="BL335" s="17" t="s">
        <v>589</v>
      </c>
      <c r="BM335" s="168" t="s">
        <v>3106</v>
      </c>
    </row>
    <row r="336" spans="2:65" s="12" customFormat="1" ht="10.199999999999999">
      <c r="B336" s="170"/>
      <c r="D336" s="171" t="s">
        <v>175</v>
      </c>
      <c r="E336" s="172" t="s">
        <v>1</v>
      </c>
      <c r="F336" s="173" t="s">
        <v>188</v>
      </c>
      <c r="H336" s="174">
        <v>5</v>
      </c>
      <c r="I336" s="175"/>
      <c r="L336" s="170"/>
      <c r="M336" s="176"/>
      <c r="N336" s="177"/>
      <c r="O336" s="177"/>
      <c r="P336" s="177"/>
      <c r="Q336" s="177"/>
      <c r="R336" s="177"/>
      <c r="S336" s="177"/>
      <c r="T336" s="178"/>
      <c r="AT336" s="172" t="s">
        <v>175</v>
      </c>
      <c r="AU336" s="172" t="s">
        <v>88</v>
      </c>
      <c r="AV336" s="12" t="s">
        <v>88</v>
      </c>
      <c r="AW336" s="12" t="s">
        <v>36</v>
      </c>
      <c r="AX336" s="12" t="s">
        <v>21</v>
      </c>
      <c r="AY336" s="172" t="s">
        <v>166</v>
      </c>
    </row>
    <row r="337" spans="2:65" s="1" customFormat="1" ht="48" customHeight="1">
      <c r="B337" s="156"/>
      <c r="C337" s="157" t="s">
        <v>1237</v>
      </c>
      <c r="D337" s="157" t="s">
        <v>168</v>
      </c>
      <c r="E337" s="158" t="s">
        <v>3107</v>
      </c>
      <c r="F337" s="159" t="s">
        <v>3108</v>
      </c>
      <c r="G337" s="160" t="s">
        <v>223</v>
      </c>
      <c r="H337" s="161">
        <v>5</v>
      </c>
      <c r="I337" s="162"/>
      <c r="J337" s="163">
        <f>ROUND(I337*H337,2)</f>
        <v>0</v>
      </c>
      <c r="K337" s="159" t="s">
        <v>575</v>
      </c>
      <c r="L337" s="32"/>
      <c r="M337" s="164" t="s">
        <v>1</v>
      </c>
      <c r="N337" s="165" t="s">
        <v>45</v>
      </c>
      <c r="O337" s="55"/>
      <c r="P337" s="166">
        <f>O337*H337</f>
        <v>0</v>
      </c>
      <c r="Q337" s="166">
        <v>0</v>
      </c>
      <c r="R337" s="166">
        <f>Q337*H337</f>
        <v>0</v>
      </c>
      <c r="S337" s="166">
        <v>0</v>
      </c>
      <c r="T337" s="167">
        <f>S337*H337</f>
        <v>0</v>
      </c>
      <c r="AR337" s="168" t="s">
        <v>556</v>
      </c>
      <c r="AT337" s="168" t="s">
        <v>168</v>
      </c>
      <c r="AU337" s="168" t="s">
        <v>88</v>
      </c>
      <c r="AY337" s="17" t="s">
        <v>166</v>
      </c>
      <c r="BE337" s="169">
        <f>IF(N337="základní",J337,0)</f>
        <v>0</v>
      </c>
      <c r="BF337" s="169">
        <f>IF(N337="snížená",J337,0)</f>
        <v>0</v>
      </c>
      <c r="BG337" s="169">
        <f>IF(N337="zákl. přenesená",J337,0)</f>
        <v>0</v>
      </c>
      <c r="BH337" s="169">
        <f>IF(N337="sníž. přenesená",J337,0)</f>
        <v>0</v>
      </c>
      <c r="BI337" s="169">
        <f>IF(N337="nulová",J337,0)</f>
        <v>0</v>
      </c>
      <c r="BJ337" s="17" t="s">
        <v>21</v>
      </c>
      <c r="BK337" s="169">
        <f>ROUND(I337*H337,2)</f>
        <v>0</v>
      </c>
      <c r="BL337" s="17" t="s">
        <v>556</v>
      </c>
      <c r="BM337" s="168" t="s">
        <v>3109</v>
      </c>
    </row>
    <row r="338" spans="2:65" s="12" customFormat="1" ht="10.199999999999999">
      <c r="B338" s="170"/>
      <c r="D338" s="171" t="s">
        <v>175</v>
      </c>
      <c r="E338" s="172" t="s">
        <v>1</v>
      </c>
      <c r="F338" s="173" t="s">
        <v>188</v>
      </c>
      <c r="H338" s="174">
        <v>5</v>
      </c>
      <c r="I338" s="175"/>
      <c r="L338" s="170"/>
      <c r="M338" s="176"/>
      <c r="N338" s="177"/>
      <c r="O338" s="177"/>
      <c r="P338" s="177"/>
      <c r="Q338" s="177"/>
      <c r="R338" s="177"/>
      <c r="S338" s="177"/>
      <c r="T338" s="178"/>
      <c r="AT338" s="172" t="s">
        <v>175</v>
      </c>
      <c r="AU338" s="172" t="s">
        <v>88</v>
      </c>
      <c r="AV338" s="12" t="s">
        <v>88</v>
      </c>
      <c r="AW338" s="12" t="s">
        <v>36</v>
      </c>
      <c r="AX338" s="12" t="s">
        <v>21</v>
      </c>
      <c r="AY338" s="172" t="s">
        <v>166</v>
      </c>
    </row>
    <row r="339" spans="2:65" s="1" customFormat="1" ht="16.5" customHeight="1">
      <c r="B339" s="156"/>
      <c r="C339" s="179" t="s">
        <v>1241</v>
      </c>
      <c r="D339" s="179" t="s">
        <v>226</v>
      </c>
      <c r="E339" s="180" t="s">
        <v>3110</v>
      </c>
      <c r="F339" s="181" t="s">
        <v>3111</v>
      </c>
      <c r="G339" s="182" t="s">
        <v>223</v>
      </c>
      <c r="H339" s="183">
        <v>4</v>
      </c>
      <c r="I339" s="184"/>
      <c r="J339" s="185">
        <f>ROUND(I339*H339,2)</f>
        <v>0</v>
      </c>
      <c r="K339" s="181" t="s">
        <v>575</v>
      </c>
      <c r="L339" s="186"/>
      <c r="M339" s="187" t="s">
        <v>1</v>
      </c>
      <c r="N339" s="188" t="s">
        <v>45</v>
      </c>
      <c r="O339" s="55"/>
      <c r="P339" s="166">
        <f>O339*H339</f>
        <v>0</v>
      </c>
      <c r="Q339" s="166">
        <v>5.0000000000000002E-5</v>
      </c>
      <c r="R339" s="166">
        <f>Q339*H339</f>
        <v>2.0000000000000001E-4</v>
      </c>
      <c r="S339" s="166">
        <v>0</v>
      </c>
      <c r="T339" s="167">
        <f>S339*H339</f>
        <v>0</v>
      </c>
      <c r="AR339" s="168" t="s">
        <v>589</v>
      </c>
      <c r="AT339" s="168" t="s">
        <v>226</v>
      </c>
      <c r="AU339" s="168" t="s">
        <v>88</v>
      </c>
      <c r="AY339" s="17" t="s">
        <v>166</v>
      </c>
      <c r="BE339" s="169">
        <f>IF(N339="základní",J339,0)</f>
        <v>0</v>
      </c>
      <c r="BF339" s="169">
        <f>IF(N339="snížená",J339,0)</f>
        <v>0</v>
      </c>
      <c r="BG339" s="169">
        <f>IF(N339="zákl. přenesená",J339,0)</f>
        <v>0</v>
      </c>
      <c r="BH339" s="169">
        <f>IF(N339="sníž. přenesená",J339,0)</f>
        <v>0</v>
      </c>
      <c r="BI339" s="169">
        <f>IF(N339="nulová",J339,0)</f>
        <v>0</v>
      </c>
      <c r="BJ339" s="17" t="s">
        <v>21</v>
      </c>
      <c r="BK339" s="169">
        <f>ROUND(I339*H339,2)</f>
        <v>0</v>
      </c>
      <c r="BL339" s="17" t="s">
        <v>589</v>
      </c>
      <c r="BM339" s="168" t="s">
        <v>3112</v>
      </c>
    </row>
    <row r="340" spans="2:65" s="12" customFormat="1" ht="10.199999999999999">
      <c r="B340" s="170"/>
      <c r="D340" s="171" t="s">
        <v>175</v>
      </c>
      <c r="E340" s="172" t="s">
        <v>1</v>
      </c>
      <c r="F340" s="173" t="s">
        <v>173</v>
      </c>
      <c r="H340" s="174">
        <v>4</v>
      </c>
      <c r="I340" s="175"/>
      <c r="L340" s="170"/>
      <c r="M340" s="176"/>
      <c r="N340" s="177"/>
      <c r="O340" s="177"/>
      <c r="P340" s="177"/>
      <c r="Q340" s="177"/>
      <c r="R340" s="177"/>
      <c r="S340" s="177"/>
      <c r="T340" s="178"/>
      <c r="AT340" s="172" t="s">
        <v>175</v>
      </c>
      <c r="AU340" s="172" t="s">
        <v>88</v>
      </c>
      <c r="AV340" s="12" t="s">
        <v>88</v>
      </c>
      <c r="AW340" s="12" t="s">
        <v>36</v>
      </c>
      <c r="AX340" s="12" t="s">
        <v>21</v>
      </c>
      <c r="AY340" s="172" t="s">
        <v>166</v>
      </c>
    </row>
    <row r="341" spans="2:65" s="1" customFormat="1" ht="16.5" customHeight="1">
      <c r="B341" s="156"/>
      <c r="C341" s="179" t="s">
        <v>1246</v>
      </c>
      <c r="D341" s="179" t="s">
        <v>226</v>
      </c>
      <c r="E341" s="180" t="s">
        <v>3113</v>
      </c>
      <c r="F341" s="181" t="s">
        <v>3114</v>
      </c>
      <c r="G341" s="182" t="s">
        <v>223</v>
      </c>
      <c r="H341" s="183">
        <v>1</v>
      </c>
      <c r="I341" s="184"/>
      <c r="J341" s="185">
        <f>ROUND(I341*H341,2)</f>
        <v>0</v>
      </c>
      <c r="K341" s="181" t="s">
        <v>1</v>
      </c>
      <c r="L341" s="186"/>
      <c r="M341" s="187" t="s">
        <v>1</v>
      </c>
      <c r="N341" s="188" t="s">
        <v>45</v>
      </c>
      <c r="O341" s="55"/>
      <c r="P341" s="166">
        <f>O341*H341</f>
        <v>0</v>
      </c>
      <c r="Q341" s="166">
        <v>5.0000000000000002E-5</v>
      </c>
      <c r="R341" s="166">
        <f>Q341*H341</f>
        <v>5.0000000000000002E-5</v>
      </c>
      <c r="S341" s="166">
        <v>0</v>
      </c>
      <c r="T341" s="167">
        <f>S341*H341</f>
        <v>0</v>
      </c>
      <c r="AR341" s="168" t="s">
        <v>589</v>
      </c>
      <c r="AT341" s="168" t="s">
        <v>226</v>
      </c>
      <c r="AU341" s="168" t="s">
        <v>88</v>
      </c>
      <c r="AY341" s="17" t="s">
        <v>166</v>
      </c>
      <c r="BE341" s="169">
        <f>IF(N341="základní",J341,0)</f>
        <v>0</v>
      </c>
      <c r="BF341" s="169">
        <f>IF(N341="snížená",J341,0)</f>
        <v>0</v>
      </c>
      <c r="BG341" s="169">
        <f>IF(N341="zákl. přenesená",J341,0)</f>
        <v>0</v>
      </c>
      <c r="BH341" s="169">
        <f>IF(N341="sníž. přenesená",J341,0)</f>
        <v>0</v>
      </c>
      <c r="BI341" s="169">
        <f>IF(N341="nulová",J341,0)</f>
        <v>0</v>
      </c>
      <c r="BJ341" s="17" t="s">
        <v>21</v>
      </c>
      <c r="BK341" s="169">
        <f>ROUND(I341*H341,2)</f>
        <v>0</v>
      </c>
      <c r="BL341" s="17" t="s">
        <v>589</v>
      </c>
      <c r="BM341" s="168" t="s">
        <v>3115</v>
      </c>
    </row>
    <row r="342" spans="2:65" s="12" customFormat="1" ht="10.199999999999999">
      <c r="B342" s="170"/>
      <c r="D342" s="171" t="s">
        <v>175</v>
      </c>
      <c r="E342" s="172" t="s">
        <v>1</v>
      </c>
      <c r="F342" s="173" t="s">
        <v>3116</v>
      </c>
      <c r="H342" s="174">
        <v>1</v>
      </c>
      <c r="I342" s="175"/>
      <c r="L342" s="170"/>
      <c r="M342" s="176"/>
      <c r="N342" s="177"/>
      <c r="O342" s="177"/>
      <c r="P342" s="177"/>
      <c r="Q342" s="177"/>
      <c r="R342" s="177"/>
      <c r="S342" s="177"/>
      <c r="T342" s="178"/>
      <c r="AT342" s="172" t="s">
        <v>175</v>
      </c>
      <c r="AU342" s="172" t="s">
        <v>88</v>
      </c>
      <c r="AV342" s="12" t="s">
        <v>88</v>
      </c>
      <c r="AW342" s="12" t="s">
        <v>36</v>
      </c>
      <c r="AX342" s="12" t="s">
        <v>21</v>
      </c>
      <c r="AY342" s="172" t="s">
        <v>166</v>
      </c>
    </row>
    <row r="343" spans="2:65" s="1" customFormat="1" ht="36" customHeight="1">
      <c r="B343" s="156"/>
      <c r="C343" s="157" t="s">
        <v>1250</v>
      </c>
      <c r="D343" s="157" t="s">
        <v>168</v>
      </c>
      <c r="E343" s="158" t="s">
        <v>3117</v>
      </c>
      <c r="F343" s="159" t="s">
        <v>3118</v>
      </c>
      <c r="G343" s="160" t="s">
        <v>223</v>
      </c>
      <c r="H343" s="161">
        <v>1</v>
      </c>
      <c r="I343" s="162"/>
      <c r="J343" s="163">
        <f>ROUND(I343*H343,2)</f>
        <v>0</v>
      </c>
      <c r="K343" s="159" t="s">
        <v>575</v>
      </c>
      <c r="L343" s="32"/>
      <c r="M343" s="164" t="s">
        <v>1</v>
      </c>
      <c r="N343" s="165" t="s">
        <v>45</v>
      </c>
      <c r="O343" s="55"/>
      <c r="P343" s="166">
        <f>O343*H343</f>
        <v>0</v>
      </c>
      <c r="Q343" s="166">
        <v>0</v>
      </c>
      <c r="R343" s="166">
        <f>Q343*H343</f>
        <v>0</v>
      </c>
      <c r="S343" s="166">
        <v>0</v>
      </c>
      <c r="T343" s="167">
        <f>S343*H343</f>
        <v>0</v>
      </c>
      <c r="AR343" s="168" t="s">
        <v>556</v>
      </c>
      <c r="AT343" s="168" t="s">
        <v>168</v>
      </c>
      <c r="AU343" s="168" t="s">
        <v>88</v>
      </c>
      <c r="AY343" s="17" t="s">
        <v>166</v>
      </c>
      <c r="BE343" s="169">
        <f>IF(N343="základní",J343,0)</f>
        <v>0</v>
      </c>
      <c r="BF343" s="169">
        <f>IF(N343="snížená",J343,0)</f>
        <v>0</v>
      </c>
      <c r="BG343" s="169">
        <f>IF(N343="zákl. přenesená",J343,0)</f>
        <v>0</v>
      </c>
      <c r="BH343" s="169">
        <f>IF(N343="sníž. přenesená",J343,0)</f>
        <v>0</v>
      </c>
      <c r="BI343" s="169">
        <f>IF(N343="nulová",J343,0)</f>
        <v>0</v>
      </c>
      <c r="BJ343" s="17" t="s">
        <v>21</v>
      </c>
      <c r="BK343" s="169">
        <f>ROUND(I343*H343,2)</f>
        <v>0</v>
      </c>
      <c r="BL343" s="17" t="s">
        <v>556</v>
      </c>
      <c r="BM343" s="168" t="s">
        <v>3119</v>
      </c>
    </row>
    <row r="344" spans="2:65" s="12" customFormat="1" ht="10.199999999999999">
      <c r="B344" s="170"/>
      <c r="D344" s="171" t="s">
        <v>175</v>
      </c>
      <c r="E344" s="172" t="s">
        <v>1</v>
      </c>
      <c r="F344" s="173" t="s">
        <v>3120</v>
      </c>
      <c r="H344" s="174">
        <v>1</v>
      </c>
      <c r="I344" s="175"/>
      <c r="L344" s="170"/>
      <c r="M344" s="176"/>
      <c r="N344" s="177"/>
      <c r="O344" s="177"/>
      <c r="P344" s="177"/>
      <c r="Q344" s="177"/>
      <c r="R344" s="177"/>
      <c r="S344" s="177"/>
      <c r="T344" s="178"/>
      <c r="AT344" s="172" t="s">
        <v>175</v>
      </c>
      <c r="AU344" s="172" t="s">
        <v>88</v>
      </c>
      <c r="AV344" s="12" t="s">
        <v>88</v>
      </c>
      <c r="AW344" s="12" t="s">
        <v>36</v>
      </c>
      <c r="AX344" s="12" t="s">
        <v>21</v>
      </c>
      <c r="AY344" s="172" t="s">
        <v>166</v>
      </c>
    </row>
    <row r="345" spans="2:65" s="1" customFormat="1" ht="16.5" customHeight="1">
      <c r="B345" s="156"/>
      <c r="C345" s="179" t="s">
        <v>1254</v>
      </c>
      <c r="D345" s="179" t="s">
        <v>226</v>
      </c>
      <c r="E345" s="180" t="s">
        <v>3121</v>
      </c>
      <c r="F345" s="181" t="s">
        <v>3122</v>
      </c>
      <c r="G345" s="182" t="s">
        <v>223</v>
      </c>
      <c r="H345" s="183">
        <v>1</v>
      </c>
      <c r="I345" s="184"/>
      <c r="J345" s="185">
        <f>ROUND(I345*H345,2)</f>
        <v>0</v>
      </c>
      <c r="K345" s="181" t="s">
        <v>1</v>
      </c>
      <c r="L345" s="186"/>
      <c r="M345" s="187" t="s">
        <v>1</v>
      </c>
      <c r="N345" s="188" t="s">
        <v>45</v>
      </c>
      <c r="O345" s="55"/>
      <c r="P345" s="166">
        <f>O345*H345</f>
        <v>0</v>
      </c>
      <c r="Q345" s="166">
        <v>8.0000000000000007E-5</v>
      </c>
      <c r="R345" s="166">
        <f>Q345*H345</f>
        <v>8.0000000000000007E-5</v>
      </c>
      <c r="S345" s="166">
        <v>0</v>
      </c>
      <c r="T345" s="167">
        <f>S345*H345</f>
        <v>0</v>
      </c>
      <c r="AR345" s="168" t="s">
        <v>589</v>
      </c>
      <c r="AT345" s="168" t="s">
        <v>226</v>
      </c>
      <c r="AU345" s="168" t="s">
        <v>88</v>
      </c>
      <c r="AY345" s="17" t="s">
        <v>166</v>
      </c>
      <c r="BE345" s="169">
        <f>IF(N345="základní",J345,0)</f>
        <v>0</v>
      </c>
      <c r="BF345" s="169">
        <f>IF(N345="snížená",J345,0)</f>
        <v>0</v>
      </c>
      <c r="BG345" s="169">
        <f>IF(N345="zákl. přenesená",J345,0)</f>
        <v>0</v>
      </c>
      <c r="BH345" s="169">
        <f>IF(N345="sníž. přenesená",J345,0)</f>
        <v>0</v>
      </c>
      <c r="BI345" s="169">
        <f>IF(N345="nulová",J345,0)</f>
        <v>0</v>
      </c>
      <c r="BJ345" s="17" t="s">
        <v>21</v>
      </c>
      <c r="BK345" s="169">
        <f>ROUND(I345*H345,2)</f>
        <v>0</v>
      </c>
      <c r="BL345" s="17" t="s">
        <v>589</v>
      </c>
      <c r="BM345" s="168" t="s">
        <v>3123</v>
      </c>
    </row>
    <row r="346" spans="2:65" s="12" customFormat="1" ht="10.199999999999999">
      <c r="B346" s="170"/>
      <c r="D346" s="171" t="s">
        <v>175</v>
      </c>
      <c r="E346" s="172" t="s">
        <v>1</v>
      </c>
      <c r="F346" s="173" t="s">
        <v>21</v>
      </c>
      <c r="H346" s="174">
        <v>1</v>
      </c>
      <c r="I346" s="175"/>
      <c r="L346" s="170"/>
      <c r="M346" s="176"/>
      <c r="N346" s="177"/>
      <c r="O346" s="177"/>
      <c r="P346" s="177"/>
      <c r="Q346" s="177"/>
      <c r="R346" s="177"/>
      <c r="S346" s="177"/>
      <c r="T346" s="178"/>
      <c r="AT346" s="172" t="s">
        <v>175</v>
      </c>
      <c r="AU346" s="172" t="s">
        <v>88</v>
      </c>
      <c r="AV346" s="12" t="s">
        <v>88</v>
      </c>
      <c r="AW346" s="12" t="s">
        <v>36</v>
      </c>
      <c r="AX346" s="12" t="s">
        <v>21</v>
      </c>
      <c r="AY346" s="172" t="s">
        <v>166</v>
      </c>
    </row>
    <row r="347" spans="2:65" s="1" customFormat="1" ht="36" customHeight="1">
      <c r="B347" s="156"/>
      <c r="C347" s="157" t="s">
        <v>1259</v>
      </c>
      <c r="D347" s="157" t="s">
        <v>168</v>
      </c>
      <c r="E347" s="158" t="s">
        <v>3124</v>
      </c>
      <c r="F347" s="159" t="s">
        <v>3125</v>
      </c>
      <c r="G347" s="160" t="s">
        <v>223</v>
      </c>
      <c r="H347" s="161">
        <v>4</v>
      </c>
      <c r="I347" s="162"/>
      <c r="J347" s="163">
        <f>ROUND(I347*H347,2)</f>
        <v>0</v>
      </c>
      <c r="K347" s="159" t="s">
        <v>575</v>
      </c>
      <c r="L347" s="32"/>
      <c r="M347" s="164" t="s">
        <v>1</v>
      </c>
      <c r="N347" s="165" t="s">
        <v>45</v>
      </c>
      <c r="O347" s="55"/>
      <c r="P347" s="166">
        <f>O347*H347</f>
        <v>0</v>
      </c>
      <c r="Q347" s="166">
        <v>0</v>
      </c>
      <c r="R347" s="166">
        <f>Q347*H347</f>
        <v>0</v>
      </c>
      <c r="S347" s="166">
        <v>0</v>
      </c>
      <c r="T347" s="167">
        <f>S347*H347</f>
        <v>0</v>
      </c>
      <c r="AR347" s="168" t="s">
        <v>556</v>
      </c>
      <c r="AT347" s="168" t="s">
        <v>168</v>
      </c>
      <c r="AU347" s="168" t="s">
        <v>88</v>
      </c>
      <c r="AY347" s="17" t="s">
        <v>166</v>
      </c>
      <c r="BE347" s="169">
        <f>IF(N347="základní",J347,0)</f>
        <v>0</v>
      </c>
      <c r="BF347" s="169">
        <f>IF(N347="snížená",J347,0)</f>
        <v>0</v>
      </c>
      <c r="BG347" s="169">
        <f>IF(N347="zákl. přenesená",J347,0)</f>
        <v>0</v>
      </c>
      <c r="BH347" s="169">
        <f>IF(N347="sníž. přenesená",J347,0)</f>
        <v>0</v>
      </c>
      <c r="BI347" s="169">
        <f>IF(N347="nulová",J347,0)</f>
        <v>0</v>
      </c>
      <c r="BJ347" s="17" t="s">
        <v>21</v>
      </c>
      <c r="BK347" s="169">
        <f>ROUND(I347*H347,2)</f>
        <v>0</v>
      </c>
      <c r="BL347" s="17" t="s">
        <v>556</v>
      </c>
      <c r="BM347" s="168" t="s">
        <v>3126</v>
      </c>
    </row>
    <row r="348" spans="2:65" s="12" customFormat="1" ht="10.199999999999999">
      <c r="B348" s="170"/>
      <c r="D348" s="171" t="s">
        <v>175</v>
      </c>
      <c r="E348" s="172" t="s">
        <v>1</v>
      </c>
      <c r="F348" s="173" t="s">
        <v>173</v>
      </c>
      <c r="H348" s="174">
        <v>4</v>
      </c>
      <c r="I348" s="175"/>
      <c r="L348" s="170"/>
      <c r="M348" s="176"/>
      <c r="N348" s="177"/>
      <c r="O348" s="177"/>
      <c r="P348" s="177"/>
      <c r="Q348" s="177"/>
      <c r="R348" s="177"/>
      <c r="S348" s="177"/>
      <c r="T348" s="178"/>
      <c r="AT348" s="172" t="s">
        <v>175</v>
      </c>
      <c r="AU348" s="172" t="s">
        <v>88</v>
      </c>
      <c r="AV348" s="12" t="s">
        <v>88</v>
      </c>
      <c r="AW348" s="12" t="s">
        <v>36</v>
      </c>
      <c r="AX348" s="12" t="s">
        <v>21</v>
      </c>
      <c r="AY348" s="172" t="s">
        <v>166</v>
      </c>
    </row>
    <row r="349" spans="2:65" s="1" customFormat="1" ht="16.5" customHeight="1">
      <c r="B349" s="156"/>
      <c r="C349" s="179" t="s">
        <v>580</v>
      </c>
      <c r="D349" s="179" t="s">
        <v>226</v>
      </c>
      <c r="E349" s="180" t="s">
        <v>3127</v>
      </c>
      <c r="F349" s="181" t="s">
        <v>3128</v>
      </c>
      <c r="G349" s="182" t="s">
        <v>223</v>
      </c>
      <c r="H349" s="183">
        <v>4</v>
      </c>
      <c r="I349" s="184"/>
      <c r="J349" s="185">
        <f>ROUND(I349*H349,2)</f>
        <v>0</v>
      </c>
      <c r="K349" s="181" t="s">
        <v>1</v>
      </c>
      <c r="L349" s="186"/>
      <c r="M349" s="187" t="s">
        <v>1</v>
      </c>
      <c r="N349" s="188" t="s">
        <v>45</v>
      </c>
      <c r="O349" s="55"/>
      <c r="P349" s="166">
        <f>O349*H349</f>
        <v>0</v>
      </c>
      <c r="Q349" s="166">
        <v>8.0000000000000007E-5</v>
      </c>
      <c r="R349" s="166">
        <f>Q349*H349</f>
        <v>3.2000000000000003E-4</v>
      </c>
      <c r="S349" s="166">
        <v>0</v>
      </c>
      <c r="T349" s="167">
        <f>S349*H349</f>
        <v>0</v>
      </c>
      <c r="AR349" s="168" t="s">
        <v>589</v>
      </c>
      <c r="AT349" s="168" t="s">
        <v>226</v>
      </c>
      <c r="AU349" s="168" t="s">
        <v>88</v>
      </c>
      <c r="AY349" s="17" t="s">
        <v>166</v>
      </c>
      <c r="BE349" s="169">
        <f>IF(N349="základní",J349,0)</f>
        <v>0</v>
      </c>
      <c r="BF349" s="169">
        <f>IF(N349="snížená",J349,0)</f>
        <v>0</v>
      </c>
      <c r="BG349" s="169">
        <f>IF(N349="zákl. přenesená",J349,0)</f>
        <v>0</v>
      </c>
      <c r="BH349" s="169">
        <f>IF(N349="sníž. přenesená",J349,0)</f>
        <v>0</v>
      </c>
      <c r="BI349" s="169">
        <f>IF(N349="nulová",J349,0)</f>
        <v>0</v>
      </c>
      <c r="BJ349" s="17" t="s">
        <v>21</v>
      </c>
      <c r="BK349" s="169">
        <f>ROUND(I349*H349,2)</f>
        <v>0</v>
      </c>
      <c r="BL349" s="17" t="s">
        <v>589</v>
      </c>
      <c r="BM349" s="168" t="s">
        <v>3129</v>
      </c>
    </row>
    <row r="350" spans="2:65" s="12" customFormat="1" ht="10.199999999999999">
      <c r="B350" s="170"/>
      <c r="D350" s="171" t="s">
        <v>175</v>
      </c>
      <c r="E350" s="172" t="s">
        <v>1</v>
      </c>
      <c r="F350" s="173" t="s">
        <v>3130</v>
      </c>
      <c r="H350" s="174">
        <v>4</v>
      </c>
      <c r="I350" s="175"/>
      <c r="L350" s="170"/>
      <c r="M350" s="176"/>
      <c r="N350" s="177"/>
      <c r="O350" s="177"/>
      <c r="P350" s="177"/>
      <c r="Q350" s="177"/>
      <c r="R350" s="177"/>
      <c r="S350" s="177"/>
      <c r="T350" s="178"/>
      <c r="AT350" s="172" t="s">
        <v>175</v>
      </c>
      <c r="AU350" s="172" t="s">
        <v>88</v>
      </c>
      <c r="AV350" s="12" t="s">
        <v>88</v>
      </c>
      <c r="AW350" s="12" t="s">
        <v>36</v>
      </c>
      <c r="AX350" s="12" t="s">
        <v>21</v>
      </c>
      <c r="AY350" s="172" t="s">
        <v>166</v>
      </c>
    </row>
    <row r="351" spans="2:65" s="1" customFormat="1" ht="48" customHeight="1">
      <c r="B351" s="156"/>
      <c r="C351" s="157" t="s">
        <v>1267</v>
      </c>
      <c r="D351" s="157" t="s">
        <v>168</v>
      </c>
      <c r="E351" s="158" t="s">
        <v>3131</v>
      </c>
      <c r="F351" s="159" t="s">
        <v>3132</v>
      </c>
      <c r="G351" s="160" t="s">
        <v>223</v>
      </c>
      <c r="H351" s="161">
        <v>12</v>
      </c>
      <c r="I351" s="162"/>
      <c r="J351" s="163">
        <f>ROUND(I351*H351,2)</f>
        <v>0</v>
      </c>
      <c r="K351" s="159" t="s">
        <v>575</v>
      </c>
      <c r="L351" s="32"/>
      <c r="M351" s="164" t="s">
        <v>1</v>
      </c>
      <c r="N351" s="165" t="s">
        <v>45</v>
      </c>
      <c r="O351" s="55"/>
      <c r="P351" s="166">
        <f>O351*H351</f>
        <v>0</v>
      </c>
      <c r="Q351" s="166">
        <v>0</v>
      </c>
      <c r="R351" s="166">
        <f>Q351*H351</f>
        <v>0</v>
      </c>
      <c r="S351" s="166">
        <v>0</v>
      </c>
      <c r="T351" s="167">
        <f>S351*H351</f>
        <v>0</v>
      </c>
      <c r="AR351" s="168" t="s">
        <v>556</v>
      </c>
      <c r="AT351" s="168" t="s">
        <v>168</v>
      </c>
      <c r="AU351" s="168" t="s">
        <v>88</v>
      </c>
      <c r="AY351" s="17" t="s">
        <v>166</v>
      </c>
      <c r="BE351" s="169">
        <f>IF(N351="základní",J351,0)</f>
        <v>0</v>
      </c>
      <c r="BF351" s="169">
        <f>IF(N351="snížená",J351,0)</f>
        <v>0</v>
      </c>
      <c r="BG351" s="169">
        <f>IF(N351="zákl. přenesená",J351,0)</f>
        <v>0</v>
      </c>
      <c r="BH351" s="169">
        <f>IF(N351="sníž. přenesená",J351,0)</f>
        <v>0</v>
      </c>
      <c r="BI351" s="169">
        <f>IF(N351="nulová",J351,0)</f>
        <v>0</v>
      </c>
      <c r="BJ351" s="17" t="s">
        <v>21</v>
      </c>
      <c r="BK351" s="169">
        <f>ROUND(I351*H351,2)</f>
        <v>0</v>
      </c>
      <c r="BL351" s="17" t="s">
        <v>556</v>
      </c>
      <c r="BM351" s="168" t="s">
        <v>3133</v>
      </c>
    </row>
    <row r="352" spans="2:65" s="12" customFormat="1" ht="10.199999999999999">
      <c r="B352" s="170"/>
      <c r="D352" s="171" t="s">
        <v>175</v>
      </c>
      <c r="E352" s="172" t="s">
        <v>1</v>
      </c>
      <c r="F352" s="173" t="s">
        <v>225</v>
      </c>
      <c r="H352" s="174">
        <v>12</v>
      </c>
      <c r="I352" s="175"/>
      <c r="L352" s="170"/>
      <c r="M352" s="176"/>
      <c r="N352" s="177"/>
      <c r="O352" s="177"/>
      <c r="P352" s="177"/>
      <c r="Q352" s="177"/>
      <c r="R352" s="177"/>
      <c r="S352" s="177"/>
      <c r="T352" s="178"/>
      <c r="AT352" s="172" t="s">
        <v>175</v>
      </c>
      <c r="AU352" s="172" t="s">
        <v>88</v>
      </c>
      <c r="AV352" s="12" t="s">
        <v>88</v>
      </c>
      <c r="AW352" s="12" t="s">
        <v>36</v>
      </c>
      <c r="AX352" s="12" t="s">
        <v>21</v>
      </c>
      <c r="AY352" s="172" t="s">
        <v>166</v>
      </c>
    </row>
    <row r="353" spans="2:65" s="1" customFormat="1" ht="16.5" customHeight="1">
      <c r="B353" s="156"/>
      <c r="C353" s="179" t="s">
        <v>1271</v>
      </c>
      <c r="D353" s="179" t="s">
        <v>226</v>
      </c>
      <c r="E353" s="180" t="s">
        <v>3134</v>
      </c>
      <c r="F353" s="181" t="s">
        <v>3135</v>
      </c>
      <c r="G353" s="182" t="s">
        <v>223</v>
      </c>
      <c r="H353" s="183">
        <v>10</v>
      </c>
      <c r="I353" s="184"/>
      <c r="J353" s="185">
        <f>ROUND(I353*H353,2)</f>
        <v>0</v>
      </c>
      <c r="K353" s="181" t="s">
        <v>575</v>
      </c>
      <c r="L353" s="186"/>
      <c r="M353" s="187" t="s">
        <v>1</v>
      </c>
      <c r="N353" s="188" t="s">
        <v>45</v>
      </c>
      <c r="O353" s="55"/>
      <c r="P353" s="166">
        <f>O353*H353</f>
        <v>0</v>
      </c>
      <c r="Q353" s="166">
        <v>5.0000000000000002E-5</v>
      </c>
      <c r="R353" s="166">
        <f>Q353*H353</f>
        <v>5.0000000000000001E-4</v>
      </c>
      <c r="S353" s="166">
        <v>0</v>
      </c>
      <c r="T353" s="167">
        <f>S353*H353</f>
        <v>0</v>
      </c>
      <c r="AR353" s="168" t="s">
        <v>589</v>
      </c>
      <c r="AT353" s="168" t="s">
        <v>226</v>
      </c>
      <c r="AU353" s="168" t="s">
        <v>88</v>
      </c>
      <c r="AY353" s="17" t="s">
        <v>166</v>
      </c>
      <c r="BE353" s="169">
        <f>IF(N353="základní",J353,0)</f>
        <v>0</v>
      </c>
      <c r="BF353" s="169">
        <f>IF(N353="snížená",J353,0)</f>
        <v>0</v>
      </c>
      <c r="BG353" s="169">
        <f>IF(N353="zákl. přenesená",J353,0)</f>
        <v>0</v>
      </c>
      <c r="BH353" s="169">
        <f>IF(N353="sníž. přenesená",J353,0)</f>
        <v>0</v>
      </c>
      <c r="BI353" s="169">
        <f>IF(N353="nulová",J353,0)</f>
        <v>0</v>
      </c>
      <c r="BJ353" s="17" t="s">
        <v>21</v>
      </c>
      <c r="BK353" s="169">
        <f>ROUND(I353*H353,2)</f>
        <v>0</v>
      </c>
      <c r="BL353" s="17" t="s">
        <v>589</v>
      </c>
      <c r="BM353" s="168" t="s">
        <v>3136</v>
      </c>
    </row>
    <row r="354" spans="2:65" s="12" customFormat="1" ht="10.199999999999999">
      <c r="B354" s="170"/>
      <c r="D354" s="171" t="s">
        <v>175</v>
      </c>
      <c r="E354" s="172" t="s">
        <v>1</v>
      </c>
      <c r="F354" s="173" t="s">
        <v>26</v>
      </c>
      <c r="H354" s="174">
        <v>10</v>
      </c>
      <c r="I354" s="175"/>
      <c r="L354" s="170"/>
      <c r="M354" s="176"/>
      <c r="N354" s="177"/>
      <c r="O354" s="177"/>
      <c r="P354" s="177"/>
      <c r="Q354" s="177"/>
      <c r="R354" s="177"/>
      <c r="S354" s="177"/>
      <c r="T354" s="178"/>
      <c r="AT354" s="172" t="s">
        <v>175</v>
      </c>
      <c r="AU354" s="172" t="s">
        <v>88</v>
      </c>
      <c r="AV354" s="12" t="s">
        <v>88</v>
      </c>
      <c r="AW354" s="12" t="s">
        <v>36</v>
      </c>
      <c r="AX354" s="12" t="s">
        <v>21</v>
      </c>
      <c r="AY354" s="172" t="s">
        <v>166</v>
      </c>
    </row>
    <row r="355" spans="2:65" s="1" customFormat="1" ht="16.5" customHeight="1">
      <c r="B355" s="156"/>
      <c r="C355" s="179" t="s">
        <v>1276</v>
      </c>
      <c r="D355" s="179" t="s">
        <v>226</v>
      </c>
      <c r="E355" s="180" t="s">
        <v>3137</v>
      </c>
      <c r="F355" s="181" t="s">
        <v>3138</v>
      </c>
      <c r="G355" s="182" t="s">
        <v>223</v>
      </c>
      <c r="H355" s="183">
        <v>2</v>
      </c>
      <c r="I355" s="184"/>
      <c r="J355" s="185">
        <f>ROUND(I355*H355,2)</f>
        <v>0</v>
      </c>
      <c r="K355" s="181" t="s">
        <v>1</v>
      </c>
      <c r="L355" s="186"/>
      <c r="M355" s="187" t="s">
        <v>1</v>
      </c>
      <c r="N355" s="188" t="s">
        <v>45</v>
      </c>
      <c r="O355" s="55"/>
      <c r="P355" s="166">
        <f>O355*H355</f>
        <v>0</v>
      </c>
      <c r="Q355" s="166">
        <v>5.0000000000000002E-5</v>
      </c>
      <c r="R355" s="166">
        <f>Q355*H355</f>
        <v>1E-4</v>
      </c>
      <c r="S355" s="166">
        <v>0</v>
      </c>
      <c r="T355" s="167">
        <f>S355*H355</f>
        <v>0</v>
      </c>
      <c r="AR355" s="168" t="s">
        <v>589</v>
      </c>
      <c r="AT355" s="168" t="s">
        <v>226</v>
      </c>
      <c r="AU355" s="168" t="s">
        <v>88</v>
      </c>
      <c r="AY355" s="17" t="s">
        <v>166</v>
      </c>
      <c r="BE355" s="169">
        <f>IF(N355="základní",J355,0)</f>
        <v>0</v>
      </c>
      <c r="BF355" s="169">
        <f>IF(N355="snížená",J355,0)</f>
        <v>0</v>
      </c>
      <c r="BG355" s="169">
        <f>IF(N355="zákl. přenesená",J355,0)</f>
        <v>0</v>
      </c>
      <c r="BH355" s="169">
        <f>IF(N355="sníž. přenesená",J355,0)</f>
        <v>0</v>
      </c>
      <c r="BI355" s="169">
        <f>IF(N355="nulová",J355,0)</f>
        <v>0</v>
      </c>
      <c r="BJ355" s="17" t="s">
        <v>21</v>
      </c>
      <c r="BK355" s="169">
        <f>ROUND(I355*H355,2)</f>
        <v>0</v>
      </c>
      <c r="BL355" s="17" t="s">
        <v>589</v>
      </c>
      <c r="BM355" s="168" t="s">
        <v>3139</v>
      </c>
    </row>
    <row r="356" spans="2:65" s="12" customFormat="1" ht="10.199999999999999">
      <c r="B356" s="170"/>
      <c r="D356" s="171" t="s">
        <v>175</v>
      </c>
      <c r="E356" s="172" t="s">
        <v>1</v>
      </c>
      <c r="F356" s="173" t="s">
        <v>3140</v>
      </c>
      <c r="H356" s="174">
        <v>2</v>
      </c>
      <c r="I356" s="175"/>
      <c r="L356" s="170"/>
      <c r="M356" s="176"/>
      <c r="N356" s="177"/>
      <c r="O356" s="177"/>
      <c r="P356" s="177"/>
      <c r="Q356" s="177"/>
      <c r="R356" s="177"/>
      <c r="S356" s="177"/>
      <c r="T356" s="178"/>
      <c r="AT356" s="172" t="s">
        <v>175</v>
      </c>
      <c r="AU356" s="172" t="s">
        <v>88</v>
      </c>
      <c r="AV356" s="12" t="s">
        <v>88</v>
      </c>
      <c r="AW356" s="12" t="s">
        <v>36</v>
      </c>
      <c r="AX356" s="12" t="s">
        <v>21</v>
      </c>
      <c r="AY356" s="172" t="s">
        <v>166</v>
      </c>
    </row>
    <row r="357" spans="2:65" s="1" customFormat="1" ht="48" customHeight="1">
      <c r="B357" s="156"/>
      <c r="C357" s="157" t="s">
        <v>1280</v>
      </c>
      <c r="D357" s="157" t="s">
        <v>168</v>
      </c>
      <c r="E357" s="158" t="s">
        <v>3141</v>
      </c>
      <c r="F357" s="159" t="s">
        <v>3142</v>
      </c>
      <c r="G357" s="160" t="s">
        <v>223</v>
      </c>
      <c r="H357" s="161">
        <v>5</v>
      </c>
      <c r="I357" s="162"/>
      <c r="J357" s="163">
        <f>ROUND(I357*H357,2)</f>
        <v>0</v>
      </c>
      <c r="K357" s="159" t="s">
        <v>575</v>
      </c>
      <c r="L357" s="32"/>
      <c r="M357" s="164" t="s">
        <v>1</v>
      </c>
      <c r="N357" s="165" t="s">
        <v>45</v>
      </c>
      <c r="O357" s="55"/>
      <c r="P357" s="166">
        <f>O357*H357</f>
        <v>0</v>
      </c>
      <c r="Q357" s="166">
        <v>0</v>
      </c>
      <c r="R357" s="166">
        <f>Q357*H357</f>
        <v>0</v>
      </c>
      <c r="S357" s="166">
        <v>0</v>
      </c>
      <c r="T357" s="167">
        <f>S357*H357</f>
        <v>0</v>
      </c>
      <c r="AR357" s="168" t="s">
        <v>556</v>
      </c>
      <c r="AT357" s="168" t="s">
        <v>168</v>
      </c>
      <c r="AU357" s="168" t="s">
        <v>88</v>
      </c>
      <c r="AY357" s="17" t="s">
        <v>166</v>
      </c>
      <c r="BE357" s="169">
        <f>IF(N357="základní",J357,0)</f>
        <v>0</v>
      </c>
      <c r="BF357" s="169">
        <f>IF(N357="snížená",J357,0)</f>
        <v>0</v>
      </c>
      <c r="BG357" s="169">
        <f>IF(N357="zákl. přenesená",J357,0)</f>
        <v>0</v>
      </c>
      <c r="BH357" s="169">
        <f>IF(N357="sníž. přenesená",J357,0)</f>
        <v>0</v>
      </c>
      <c r="BI357" s="169">
        <f>IF(N357="nulová",J357,0)</f>
        <v>0</v>
      </c>
      <c r="BJ357" s="17" t="s">
        <v>21</v>
      </c>
      <c r="BK357" s="169">
        <f>ROUND(I357*H357,2)</f>
        <v>0</v>
      </c>
      <c r="BL357" s="17" t="s">
        <v>556</v>
      </c>
      <c r="BM357" s="168" t="s">
        <v>3143</v>
      </c>
    </row>
    <row r="358" spans="2:65" s="12" customFormat="1" ht="10.199999999999999">
      <c r="B358" s="170"/>
      <c r="D358" s="171" t="s">
        <v>175</v>
      </c>
      <c r="E358" s="172" t="s">
        <v>1</v>
      </c>
      <c r="F358" s="173" t="s">
        <v>188</v>
      </c>
      <c r="H358" s="174">
        <v>5</v>
      </c>
      <c r="I358" s="175"/>
      <c r="L358" s="170"/>
      <c r="M358" s="176"/>
      <c r="N358" s="177"/>
      <c r="O358" s="177"/>
      <c r="P358" s="177"/>
      <c r="Q358" s="177"/>
      <c r="R358" s="177"/>
      <c r="S358" s="177"/>
      <c r="T358" s="178"/>
      <c r="AT358" s="172" t="s">
        <v>175</v>
      </c>
      <c r="AU358" s="172" t="s">
        <v>88</v>
      </c>
      <c r="AV358" s="12" t="s">
        <v>88</v>
      </c>
      <c r="AW358" s="12" t="s">
        <v>36</v>
      </c>
      <c r="AX358" s="12" t="s">
        <v>21</v>
      </c>
      <c r="AY358" s="172" t="s">
        <v>166</v>
      </c>
    </row>
    <row r="359" spans="2:65" s="1" customFormat="1" ht="16.5" customHeight="1">
      <c r="B359" s="156"/>
      <c r="C359" s="179" t="s">
        <v>1284</v>
      </c>
      <c r="D359" s="179" t="s">
        <v>226</v>
      </c>
      <c r="E359" s="180" t="s">
        <v>3144</v>
      </c>
      <c r="F359" s="181" t="s">
        <v>3145</v>
      </c>
      <c r="G359" s="182" t="s">
        <v>223</v>
      </c>
      <c r="H359" s="183">
        <v>5</v>
      </c>
      <c r="I359" s="184"/>
      <c r="J359" s="185">
        <f>ROUND(I359*H359,2)</f>
        <v>0</v>
      </c>
      <c r="K359" s="181" t="s">
        <v>575</v>
      </c>
      <c r="L359" s="186"/>
      <c r="M359" s="187" t="s">
        <v>1</v>
      </c>
      <c r="N359" s="188" t="s">
        <v>45</v>
      </c>
      <c r="O359" s="55"/>
      <c r="P359" s="166">
        <f>O359*H359</f>
        <v>0</v>
      </c>
      <c r="Q359" s="166">
        <v>5.0000000000000002E-5</v>
      </c>
      <c r="R359" s="166">
        <f>Q359*H359</f>
        <v>2.5000000000000001E-4</v>
      </c>
      <c r="S359" s="166">
        <v>0</v>
      </c>
      <c r="T359" s="167">
        <f>S359*H359</f>
        <v>0</v>
      </c>
      <c r="AR359" s="168" t="s">
        <v>589</v>
      </c>
      <c r="AT359" s="168" t="s">
        <v>226</v>
      </c>
      <c r="AU359" s="168" t="s">
        <v>88</v>
      </c>
      <c r="AY359" s="17" t="s">
        <v>166</v>
      </c>
      <c r="BE359" s="169">
        <f>IF(N359="základní",J359,0)</f>
        <v>0</v>
      </c>
      <c r="BF359" s="169">
        <f>IF(N359="snížená",J359,0)</f>
        <v>0</v>
      </c>
      <c r="BG359" s="169">
        <f>IF(N359="zákl. přenesená",J359,0)</f>
        <v>0</v>
      </c>
      <c r="BH359" s="169">
        <f>IF(N359="sníž. přenesená",J359,0)</f>
        <v>0</v>
      </c>
      <c r="BI359" s="169">
        <f>IF(N359="nulová",J359,0)</f>
        <v>0</v>
      </c>
      <c r="BJ359" s="17" t="s">
        <v>21</v>
      </c>
      <c r="BK359" s="169">
        <f>ROUND(I359*H359,2)</f>
        <v>0</v>
      </c>
      <c r="BL359" s="17" t="s">
        <v>589</v>
      </c>
      <c r="BM359" s="168" t="s">
        <v>3146</v>
      </c>
    </row>
    <row r="360" spans="2:65" s="12" customFormat="1" ht="10.199999999999999">
      <c r="B360" s="170"/>
      <c r="D360" s="171" t="s">
        <v>175</v>
      </c>
      <c r="E360" s="172" t="s">
        <v>1</v>
      </c>
      <c r="F360" s="173" t="s">
        <v>188</v>
      </c>
      <c r="H360" s="174">
        <v>5</v>
      </c>
      <c r="I360" s="175"/>
      <c r="L360" s="170"/>
      <c r="M360" s="176"/>
      <c r="N360" s="177"/>
      <c r="O360" s="177"/>
      <c r="P360" s="177"/>
      <c r="Q360" s="177"/>
      <c r="R360" s="177"/>
      <c r="S360" s="177"/>
      <c r="T360" s="178"/>
      <c r="AT360" s="172" t="s">
        <v>175</v>
      </c>
      <c r="AU360" s="172" t="s">
        <v>88</v>
      </c>
      <c r="AV360" s="12" t="s">
        <v>88</v>
      </c>
      <c r="AW360" s="12" t="s">
        <v>36</v>
      </c>
      <c r="AX360" s="12" t="s">
        <v>21</v>
      </c>
      <c r="AY360" s="172" t="s">
        <v>166</v>
      </c>
    </row>
    <row r="361" spans="2:65" s="1" customFormat="1" ht="24" customHeight="1">
      <c r="B361" s="156"/>
      <c r="C361" s="157" t="s">
        <v>1289</v>
      </c>
      <c r="D361" s="157" t="s">
        <v>168</v>
      </c>
      <c r="E361" s="158" t="s">
        <v>3147</v>
      </c>
      <c r="F361" s="159" t="s">
        <v>3148</v>
      </c>
      <c r="G361" s="160" t="s">
        <v>223</v>
      </c>
      <c r="H361" s="161">
        <v>1</v>
      </c>
      <c r="I361" s="162"/>
      <c r="J361" s="163">
        <f>ROUND(I361*H361,2)</f>
        <v>0</v>
      </c>
      <c r="K361" s="159" t="s">
        <v>575</v>
      </c>
      <c r="L361" s="32"/>
      <c r="M361" s="164" t="s">
        <v>1</v>
      </c>
      <c r="N361" s="165" t="s">
        <v>45</v>
      </c>
      <c r="O361" s="55"/>
      <c r="P361" s="166">
        <f>O361*H361</f>
        <v>0</v>
      </c>
      <c r="Q361" s="166">
        <v>0</v>
      </c>
      <c r="R361" s="166">
        <f>Q361*H361</f>
        <v>0</v>
      </c>
      <c r="S361" s="166">
        <v>0</v>
      </c>
      <c r="T361" s="167">
        <f>S361*H361</f>
        <v>0</v>
      </c>
      <c r="AR361" s="168" t="s">
        <v>556</v>
      </c>
      <c r="AT361" s="168" t="s">
        <v>168</v>
      </c>
      <c r="AU361" s="168" t="s">
        <v>88</v>
      </c>
      <c r="AY361" s="17" t="s">
        <v>166</v>
      </c>
      <c r="BE361" s="169">
        <f>IF(N361="základní",J361,0)</f>
        <v>0</v>
      </c>
      <c r="BF361" s="169">
        <f>IF(N361="snížená",J361,0)</f>
        <v>0</v>
      </c>
      <c r="BG361" s="169">
        <f>IF(N361="zákl. přenesená",J361,0)</f>
        <v>0</v>
      </c>
      <c r="BH361" s="169">
        <f>IF(N361="sníž. přenesená",J361,0)</f>
        <v>0</v>
      </c>
      <c r="BI361" s="169">
        <f>IF(N361="nulová",J361,0)</f>
        <v>0</v>
      </c>
      <c r="BJ361" s="17" t="s">
        <v>21</v>
      </c>
      <c r="BK361" s="169">
        <f>ROUND(I361*H361,2)</f>
        <v>0</v>
      </c>
      <c r="BL361" s="17" t="s">
        <v>556</v>
      </c>
      <c r="BM361" s="168" t="s">
        <v>3149</v>
      </c>
    </row>
    <row r="362" spans="2:65" s="12" customFormat="1" ht="10.199999999999999">
      <c r="B362" s="170"/>
      <c r="D362" s="171" t="s">
        <v>175</v>
      </c>
      <c r="E362" s="172" t="s">
        <v>1</v>
      </c>
      <c r="F362" s="173" t="s">
        <v>21</v>
      </c>
      <c r="H362" s="174">
        <v>1</v>
      </c>
      <c r="I362" s="175"/>
      <c r="L362" s="170"/>
      <c r="M362" s="176"/>
      <c r="N362" s="177"/>
      <c r="O362" s="177"/>
      <c r="P362" s="177"/>
      <c r="Q362" s="177"/>
      <c r="R362" s="177"/>
      <c r="S362" s="177"/>
      <c r="T362" s="178"/>
      <c r="AT362" s="172" t="s">
        <v>175</v>
      </c>
      <c r="AU362" s="172" t="s">
        <v>88</v>
      </c>
      <c r="AV362" s="12" t="s">
        <v>88</v>
      </c>
      <c r="AW362" s="12" t="s">
        <v>36</v>
      </c>
      <c r="AX362" s="12" t="s">
        <v>21</v>
      </c>
      <c r="AY362" s="172" t="s">
        <v>166</v>
      </c>
    </row>
    <row r="363" spans="2:65" s="1" customFormat="1" ht="16.5" customHeight="1">
      <c r="B363" s="156"/>
      <c r="C363" s="179" t="s">
        <v>1293</v>
      </c>
      <c r="D363" s="179" t="s">
        <v>226</v>
      </c>
      <c r="E363" s="180" t="s">
        <v>3150</v>
      </c>
      <c r="F363" s="181" t="s">
        <v>3151</v>
      </c>
      <c r="G363" s="182" t="s">
        <v>223</v>
      </c>
      <c r="H363" s="183">
        <v>1</v>
      </c>
      <c r="I363" s="184"/>
      <c r="J363" s="185">
        <f>ROUND(I363*H363,2)</f>
        <v>0</v>
      </c>
      <c r="K363" s="181" t="s">
        <v>1</v>
      </c>
      <c r="L363" s="186"/>
      <c r="M363" s="187" t="s">
        <v>1</v>
      </c>
      <c r="N363" s="188" t="s">
        <v>45</v>
      </c>
      <c r="O363" s="55"/>
      <c r="P363" s="166">
        <f>O363*H363</f>
        <v>0</v>
      </c>
      <c r="Q363" s="166">
        <v>4.8999999999999998E-4</v>
      </c>
      <c r="R363" s="166">
        <f>Q363*H363</f>
        <v>4.8999999999999998E-4</v>
      </c>
      <c r="S363" s="166">
        <v>0</v>
      </c>
      <c r="T363" s="167">
        <f>S363*H363</f>
        <v>0</v>
      </c>
      <c r="AR363" s="168" t="s">
        <v>589</v>
      </c>
      <c r="AT363" s="168" t="s">
        <v>226</v>
      </c>
      <c r="AU363" s="168" t="s">
        <v>88</v>
      </c>
      <c r="AY363" s="17" t="s">
        <v>166</v>
      </c>
      <c r="BE363" s="169">
        <f>IF(N363="základní",J363,0)</f>
        <v>0</v>
      </c>
      <c r="BF363" s="169">
        <f>IF(N363="snížená",J363,0)</f>
        <v>0</v>
      </c>
      <c r="BG363" s="169">
        <f>IF(N363="zákl. přenesená",J363,0)</f>
        <v>0</v>
      </c>
      <c r="BH363" s="169">
        <f>IF(N363="sníž. přenesená",J363,0)</f>
        <v>0</v>
      </c>
      <c r="BI363" s="169">
        <f>IF(N363="nulová",J363,0)</f>
        <v>0</v>
      </c>
      <c r="BJ363" s="17" t="s">
        <v>21</v>
      </c>
      <c r="BK363" s="169">
        <f>ROUND(I363*H363,2)</f>
        <v>0</v>
      </c>
      <c r="BL363" s="17" t="s">
        <v>589</v>
      </c>
      <c r="BM363" s="168" t="s">
        <v>3152</v>
      </c>
    </row>
    <row r="364" spans="2:65" s="12" customFormat="1" ht="10.199999999999999">
      <c r="B364" s="170"/>
      <c r="D364" s="171" t="s">
        <v>175</v>
      </c>
      <c r="E364" s="172" t="s">
        <v>1</v>
      </c>
      <c r="F364" s="173" t="s">
        <v>21</v>
      </c>
      <c r="H364" s="174">
        <v>1</v>
      </c>
      <c r="I364" s="175"/>
      <c r="L364" s="170"/>
      <c r="M364" s="176"/>
      <c r="N364" s="177"/>
      <c r="O364" s="177"/>
      <c r="P364" s="177"/>
      <c r="Q364" s="177"/>
      <c r="R364" s="177"/>
      <c r="S364" s="177"/>
      <c r="T364" s="178"/>
      <c r="AT364" s="172" t="s">
        <v>175</v>
      </c>
      <c r="AU364" s="172" t="s">
        <v>88</v>
      </c>
      <c r="AV364" s="12" t="s">
        <v>88</v>
      </c>
      <c r="AW364" s="12" t="s">
        <v>36</v>
      </c>
      <c r="AX364" s="12" t="s">
        <v>21</v>
      </c>
      <c r="AY364" s="172" t="s">
        <v>166</v>
      </c>
    </row>
    <row r="365" spans="2:65" s="1" customFormat="1" ht="24" customHeight="1">
      <c r="B365" s="156"/>
      <c r="C365" s="157" t="s">
        <v>1297</v>
      </c>
      <c r="D365" s="157" t="s">
        <v>168</v>
      </c>
      <c r="E365" s="158" t="s">
        <v>3153</v>
      </c>
      <c r="F365" s="159" t="s">
        <v>3154</v>
      </c>
      <c r="G365" s="160" t="s">
        <v>223</v>
      </c>
      <c r="H365" s="161">
        <v>1</v>
      </c>
      <c r="I365" s="162"/>
      <c r="J365" s="163">
        <f>ROUND(I365*H365,2)</f>
        <v>0</v>
      </c>
      <c r="K365" s="159" t="s">
        <v>575</v>
      </c>
      <c r="L365" s="32"/>
      <c r="M365" s="164" t="s">
        <v>1</v>
      </c>
      <c r="N365" s="165" t="s">
        <v>45</v>
      </c>
      <c r="O365" s="55"/>
      <c r="P365" s="166">
        <f>O365*H365</f>
        <v>0</v>
      </c>
      <c r="Q365" s="166">
        <v>0</v>
      </c>
      <c r="R365" s="166">
        <f>Q365*H365</f>
        <v>0</v>
      </c>
      <c r="S365" s="166">
        <v>0</v>
      </c>
      <c r="T365" s="167">
        <f>S365*H365</f>
        <v>0</v>
      </c>
      <c r="AR365" s="168" t="s">
        <v>556</v>
      </c>
      <c r="AT365" s="168" t="s">
        <v>168</v>
      </c>
      <c r="AU365" s="168" t="s">
        <v>88</v>
      </c>
      <c r="AY365" s="17" t="s">
        <v>166</v>
      </c>
      <c r="BE365" s="169">
        <f>IF(N365="základní",J365,0)</f>
        <v>0</v>
      </c>
      <c r="BF365" s="169">
        <f>IF(N365="snížená",J365,0)</f>
        <v>0</v>
      </c>
      <c r="BG365" s="169">
        <f>IF(N365="zákl. přenesená",J365,0)</f>
        <v>0</v>
      </c>
      <c r="BH365" s="169">
        <f>IF(N365="sníž. přenesená",J365,0)</f>
        <v>0</v>
      </c>
      <c r="BI365" s="169">
        <f>IF(N365="nulová",J365,0)</f>
        <v>0</v>
      </c>
      <c r="BJ365" s="17" t="s">
        <v>21</v>
      </c>
      <c r="BK365" s="169">
        <f>ROUND(I365*H365,2)</f>
        <v>0</v>
      </c>
      <c r="BL365" s="17" t="s">
        <v>556</v>
      </c>
      <c r="BM365" s="168" t="s">
        <v>3155</v>
      </c>
    </row>
    <row r="366" spans="2:65" s="12" customFormat="1" ht="10.199999999999999">
      <c r="B366" s="170"/>
      <c r="D366" s="171" t="s">
        <v>175</v>
      </c>
      <c r="E366" s="172" t="s">
        <v>1</v>
      </c>
      <c r="F366" s="173" t="s">
        <v>21</v>
      </c>
      <c r="H366" s="174">
        <v>1</v>
      </c>
      <c r="I366" s="175"/>
      <c r="L366" s="170"/>
      <c r="M366" s="176"/>
      <c r="N366" s="177"/>
      <c r="O366" s="177"/>
      <c r="P366" s="177"/>
      <c r="Q366" s="177"/>
      <c r="R366" s="177"/>
      <c r="S366" s="177"/>
      <c r="T366" s="178"/>
      <c r="AT366" s="172" t="s">
        <v>175</v>
      </c>
      <c r="AU366" s="172" t="s">
        <v>88</v>
      </c>
      <c r="AV366" s="12" t="s">
        <v>88</v>
      </c>
      <c r="AW366" s="12" t="s">
        <v>36</v>
      </c>
      <c r="AX366" s="12" t="s">
        <v>21</v>
      </c>
      <c r="AY366" s="172" t="s">
        <v>166</v>
      </c>
    </row>
    <row r="367" spans="2:65" s="1" customFormat="1" ht="24" customHeight="1">
      <c r="B367" s="156"/>
      <c r="C367" s="179" t="s">
        <v>1303</v>
      </c>
      <c r="D367" s="179" t="s">
        <v>226</v>
      </c>
      <c r="E367" s="180" t="s">
        <v>3156</v>
      </c>
      <c r="F367" s="181" t="s">
        <v>3157</v>
      </c>
      <c r="G367" s="182" t="s">
        <v>223</v>
      </c>
      <c r="H367" s="183">
        <v>1</v>
      </c>
      <c r="I367" s="184"/>
      <c r="J367" s="185">
        <f>ROUND(I367*H367,2)</f>
        <v>0</v>
      </c>
      <c r="K367" s="181" t="s">
        <v>575</v>
      </c>
      <c r="L367" s="186"/>
      <c r="M367" s="187" t="s">
        <v>1</v>
      </c>
      <c r="N367" s="188" t="s">
        <v>45</v>
      </c>
      <c r="O367" s="55"/>
      <c r="P367" s="166">
        <f>O367*H367</f>
        <v>0</v>
      </c>
      <c r="Q367" s="166">
        <v>5.0000000000000004E-6</v>
      </c>
      <c r="R367" s="166">
        <f>Q367*H367</f>
        <v>5.0000000000000004E-6</v>
      </c>
      <c r="S367" s="166">
        <v>0</v>
      </c>
      <c r="T367" s="167">
        <f>S367*H367</f>
        <v>0</v>
      </c>
      <c r="AR367" s="168" t="s">
        <v>589</v>
      </c>
      <c r="AT367" s="168" t="s">
        <v>226</v>
      </c>
      <c r="AU367" s="168" t="s">
        <v>88</v>
      </c>
      <c r="AY367" s="17" t="s">
        <v>166</v>
      </c>
      <c r="BE367" s="169">
        <f>IF(N367="základní",J367,0)</f>
        <v>0</v>
      </c>
      <c r="BF367" s="169">
        <f>IF(N367="snížená",J367,0)</f>
        <v>0</v>
      </c>
      <c r="BG367" s="169">
        <f>IF(N367="zákl. přenesená",J367,0)</f>
        <v>0</v>
      </c>
      <c r="BH367" s="169">
        <f>IF(N367="sníž. přenesená",J367,0)</f>
        <v>0</v>
      </c>
      <c r="BI367" s="169">
        <f>IF(N367="nulová",J367,0)</f>
        <v>0</v>
      </c>
      <c r="BJ367" s="17" t="s">
        <v>21</v>
      </c>
      <c r="BK367" s="169">
        <f>ROUND(I367*H367,2)</f>
        <v>0</v>
      </c>
      <c r="BL367" s="17" t="s">
        <v>589</v>
      </c>
      <c r="BM367" s="168" t="s">
        <v>3158</v>
      </c>
    </row>
    <row r="368" spans="2:65" s="12" customFormat="1" ht="10.199999999999999">
      <c r="B368" s="170"/>
      <c r="D368" s="171" t="s">
        <v>175</v>
      </c>
      <c r="E368" s="172" t="s">
        <v>1</v>
      </c>
      <c r="F368" s="173" t="s">
        <v>21</v>
      </c>
      <c r="H368" s="174">
        <v>1</v>
      </c>
      <c r="I368" s="175"/>
      <c r="L368" s="170"/>
      <c r="M368" s="176"/>
      <c r="N368" s="177"/>
      <c r="O368" s="177"/>
      <c r="P368" s="177"/>
      <c r="Q368" s="177"/>
      <c r="R368" s="177"/>
      <c r="S368" s="177"/>
      <c r="T368" s="178"/>
      <c r="AT368" s="172" t="s">
        <v>175</v>
      </c>
      <c r="AU368" s="172" t="s">
        <v>88</v>
      </c>
      <c r="AV368" s="12" t="s">
        <v>88</v>
      </c>
      <c r="AW368" s="12" t="s">
        <v>36</v>
      </c>
      <c r="AX368" s="12" t="s">
        <v>21</v>
      </c>
      <c r="AY368" s="172" t="s">
        <v>166</v>
      </c>
    </row>
    <row r="369" spans="2:65" s="1" customFormat="1" ht="24" customHeight="1">
      <c r="B369" s="156"/>
      <c r="C369" s="157" t="s">
        <v>1320</v>
      </c>
      <c r="D369" s="157" t="s">
        <v>168</v>
      </c>
      <c r="E369" s="158" t="s">
        <v>3159</v>
      </c>
      <c r="F369" s="159" t="s">
        <v>3160</v>
      </c>
      <c r="G369" s="160" t="s">
        <v>3161</v>
      </c>
      <c r="H369" s="161">
        <v>1</v>
      </c>
      <c r="I369" s="162"/>
      <c r="J369" s="163">
        <f>ROUND(I369*H369,2)</f>
        <v>0</v>
      </c>
      <c r="K369" s="159" t="s">
        <v>1</v>
      </c>
      <c r="L369" s="32"/>
      <c r="M369" s="164" t="s">
        <v>1</v>
      </c>
      <c r="N369" s="165" t="s">
        <v>45</v>
      </c>
      <c r="O369" s="55"/>
      <c r="P369" s="166">
        <f>O369*H369</f>
        <v>0</v>
      </c>
      <c r="Q369" s="166">
        <v>0</v>
      </c>
      <c r="R369" s="166">
        <f>Q369*H369</f>
        <v>0</v>
      </c>
      <c r="S369" s="166">
        <v>0</v>
      </c>
      <c r="T369" s="167">
        <f>S369*H369</f>
        <v>0</v>
      </c>
      <c r="AR369" s="168" t="s">
        <v>556</v>
      </c>
      <c r="AT369" s="168" t="s">
        <v>168</v>
      </c>
      <c r="AU369" s="168" t="s">
        <v>88</v>
      </c>
      <c r="AY369" s="17" t="s">
        <v>166</v>
      </c>
      <c r="BE369" s="169">
        <f>IF(N369="základní",J369,0)</f>
        <v>0</v>
      </c>
      <c r="BF369" s="169">
        <f>IF(N369="snížená",J369,0)</f>
        <v>0</v>
      </c>
      <c r="BG369" s="169">
        <f>IF(N369="zákl. přenesená",J369,0)</f>
        <v>0</v>
      </c>
      <c r="BH369" s="169">
        <f>IF(N369="sníž. přenesená",J369,0)</f>
        <v>0</v>
      </c>
      <c r="BI369" s="169">
        <f>IF(N369="nulová",J369,0)</f>
        <v>0</v>
      </c>
      <c r="BJ369" s="17" t="s">
        <v>21</v>
      </c>
      <c r="BK369" s="169">
        <f>ROUND(I369*H369,2)</f>
        <v>0</v>
      </c>
      <c r="BL369" s="17" t="s">
        <v>556</v>
      </c>
      <c r="BM369" s="168" t="s">
        <v>3162</v>
      </c>
    </row>
    <row r="370" spans="2:65" s="12" customFormat="1" ht="10.199999999999999">
      <c r="B370" s="170"/>
      <c r="D370" s="171" t="s">
        <v>175</v>
      </c>
      <c r="E370" s="172" t="s">
        <v>1</v>
      </c>
      <c r="F370" s="173" t="s">
        <v>21</v>
      </c>
      <c r="H370" s="174">
        <v>1</v>
      </c>
      <c r="I370" s="175"/>
      <c r="L370" s="170"/>
      <c r="M370" s="176"/>
      <c r="N370" s="177"/>
      <c r="O370" s="177"/>
      <c r="P370" s="177"/>
      <c r="Q370" s="177"/>
      <c r="R370" s="177"/>
      <c r="S370" s="177"/>
      <c r="T370" s="178"/>
      <c r="AT370" s="172" t="s">
        <v>175</v>
      </c>
      <c r="AU370" s="172" t="s">
        <v>88</v>
      </c>
      <c r="AV370" s="12" t="s">
        <v>88</v>
      </c>
      <c r="AW370" s="12" t="s">
        <v>36</v>
      </c>
      <c r="AX370" s="12" t="s">
        <v>21</v>
      </c>
      <c r="AY370" s="172" t="s">
        <v>166</v>
      </c>
    </row>
    <row r="371" spans="2:65" s="1" customFormat="1" ht="24" customHeight="1">
      <c r="B371" s="156"/>
      <c r="C371" s="179" t="s">
        <v>1325</v>
      </c>
      <c r="D371" s="179" t="s">
        <v>226</v>
      </c>
      <c r="E371" s="180" t="s">
        <v>3163</v>
      </c>
      <c r="F371" s="181" t="s">
        <v>3164</v>
      </c>
      <c r="G371" s="182" t="s">
        <v>3161</v>
      </c>
      <c r="H371" s="183">
        <v>1</v>
      </c>
      <c r="I371" s="184"/>
      <c r="J371" s="185">
        <f>ROUND(I371*H371,2)</f>
        <v>0</v>
      </c>
      <c r="K371" s="181" t="s">
        <v>1</v>
      </c>
      <c r="L371" s="186"/>
      <c r="M371" s="187" t="s">
        <v>1</v>
      </c>
      <c r="N371" s="188" t="s">
        <v>45</v>
      </c>
      <c r="O371" s="55"/>
      <c r="P371" s="166">
        <f>O371*H371</f>
        <v>0</v>
      </c>
      <c r="Q371" s="166">
        <v>1.4999999999999999E-4</v>
      </c>
      <c r="R371" s="166">
        <f>Q371*H371</f>
        <v>1.4999999999999999E-4</v>
      </c>
      <c r="S371" s="166">
        <v>0</v>
      </c>
      <c r="T371" s="167">
        <f>S371*H371</f>
        <v>0</v>
      </c>
      <c r="AR371" s="168" t="s">
        <v>589</v>
      </c>
      <c r="AT371" s="168" t="s">
        <v>226</v>
      </c>
      <c r="AU371" s="168" t="s">
        <v>88</v>
      </c>
      <c r="AY371" s="17" t="s">
        <v>166</v>
      </c>
      <c r="BE371" s="169">
        <f>IF(N371="základní",J371,0)</f>
        <v>0</v>
      </c>
      <c r="BF371" s="169">
        <f>IF(N371="snížená",J371,0)</f>
        <v>0</v>
      </c>
      <c r="BG371" s="169">
        <f>IF(N371="zákl. přenesená",J371,0)</f>
        <v>0</v>
      </c>
      <c r="BH371" s="169">
        <f>IF(N371="sníž. přenesená",J371,0)</f>
        <v>0</v>
      </c>
      <c r="BI371" s="169">
        <f>IF(N371="nulová",J371,0)</f>
        <v>0</v>
      </c>
      <c r="BJ371" s="17" t="s">
        <v>21</v>
      </c>
      <c r="BK371" s="169">
        <f>ROUND(I371*H371,2)</f>
        <v>0</v>
      </c>
      <c r="BL371" s="17" t="s">
        <v>589</v>
      </c>
      <c r="BM371" s="168" t="s">
        <v>3165</v>
      </c>
    </row>
    <row r="372" spans="2:65" s="12" customFormat="1" ht="10.199999999999999">
      <c r="B372" s="170"/>
      <c r="D372" s="171" t="s">
        <v>175</v>
      </c>
      <c r="E372" s="172" t="s">
        <v>1</v>
      </c>
      <c r="F372" s="173" t="s">
        <v>21</v>
      </c>
      <c r="H372" s="174">
        <v>1</v>
      </c>
      <c r="I372" s="175"/>
      <c r="L372" s="170"/>
      <c r="M372" s="176"/>
      <c r="N372" s="177"/>
      <c r="O372" s="177"/>
      <c r="P372" s="177"/>
      <c r="Q372" s="177"/>
      <c r="R372" s="177"/>
      <c r="S372" s="177"/>
      <c r="T372" s="178"/>
      <c r="AT372" s="172" t="s">
        <v>175</v>
      </c>
      <c r="AU372" s="172" t="s">
        <v>88</v>
      </c>
      <c r="AV372" s="12" t="s">
        <v>88</v>
      </c>
      <c r="AW372" s="12" t="s">
        <v>36</v>
      </c>
      <c r="AX372" s="12" t="s">
        <v>21</v>
      </c>
      <c r="AY372" s="172" t="s">
        <v>166</v>
      </c>
    </row>
    <row r="373" spans="2:65" s="1" customFormat="1" ht="36" customHeight="1">
      <c r="B373" s="156"/>
      <c r="C373" s="157" t="s">
        <v>1330</v>
      </c>
      <c r="D373" s="157" t="s">
        <v>168</v>
      </c>
      <c r="E373" s="158" t="s">
        <v>3166</v>
      </c>
      <c r="F373" s="159" t="s">
        <v>3167</v>
      </c>
      <c r="G373" s="160" t="s">
        <v>223</v>
      </c>
      <c r="H373" s="161">
        <v>3</v>
      </c>
      <c r="I373" s="162"/>
      <c r="J373" s="163">
        <f>ROUND(I373*H373,2)</f>
        <v>0</v>
      </c>
      <c r="K373" s="159" t="s">
        <v>575</v>
      </c>
      <c r="L373" s="32"/>
      <c r="M373" s="164" t="s">
        <v>1</v>
      </c>
      <c r="N373" s="165" t="s">
        <v>45</v>
      </c>
      <c r="O373" s="55"/>
      <c r="P373" s="166">
        <f>O373*H373</f>
        <v>0</v>
      </c>
      <c r="Q373" s="166">
        <v>0</v>
      </c>
      <c r="R373" s="166">
        <f>Q373*H373</f>
        <v>0</v>
      </c>
      <c r="S373" s="166">
        <v>0</v>
      </c>
      <c r="T373" s="167">
        <f>S373*H373</f>
        <v>0</v>
      </c>
      <c r="AR373" s="168" t="s">
        <v>556</v>
      </c>
      <c r="AT373" s="168" t="s">
        <v>168</v>
      </c>
      <c r="AU373" s="168" t="s">
        <v>88</v>
      </c>
      <c r="AY373" s="17" t="s">
        <v>166</v>
      </c>
      <c r="BE373" s="169">
        <f>IF(N373="základní",J373,0)</f>
        <v>0</v>
      </c>
      <c r="BF373" s="169">
        <f>IF(N373="snížená",J373,0)</f>
        <v>0</v>
      </c>
      <c r="BG373" s="169">
        <f>IF(N373="zákl. přenesená",J373,0)</f>
        <v>0</v>
      </c>
      <c r="BH373" s="169">
        <f>IF(N373="sníž. přenesená",J373,0)</f>
        <v>0</v>
      </c>
      <c r="BI373" s="169">
        <f>IF(N373="nulová",J373,0)</f>
        <v>0</v>
      </c>
      <c r="BJ373" s="17" t="s">
        <v>21</v>
      </c>
      <c r="BK373" s="169">
        <f>ROUND(I373*H373,2)</f>
        <v>0</v>
      </c>
      <c r="BL373" s="17" t="s">
        <v>556</v>
      </c>
      <c r="BM373" s="168" t="s">
        <v>3168</v>
      </c>
    </row>
    <row r="374" spans="2:65" s="12" customFormat="1" ht="10.199999999999999">
      <c r="B374" s="170"/>
      <c r="D374" s="171" t="s">
        <v>175</v>
      </c>
      <c r="E374" s="172" t="s">
        <v>1</v>
      </c>
      <c r="F374" s="173" t="s">
        <v>181</v>
      </c>
      <c r="H374" s="174">
        <v>3</v>
      </c>
      <c r="I374" s="175"/>
      <c r="L374" s="170"/>
      <c r="M374" s="176"/>
      <c r="N374" s="177"/>
      <c r="O374" s="177"/>
      <c r="P374" s="177"/>
      <c r="Q374" s="177"/>
      <c r="R374" s="177"/>
      <c r="S374" s="177"/>
      <c r="T374" s="178"/>
      <c r="AT374" s="172" t="s">
        <v>175</v>
      </c>
      <c r="AU374" s="172" t="s">
        <v>88</v>
      </c>
      <c r="AV374" s="12" t="s">
        <v>88</v>
      </c>
      <c r="AW374" s="12" t="s">
        <v>36</v>
      </c>
      <c r="AX374" s="12" t="s">
        <v>21</v>
      </c>
      <c r="AY374" s="172" t="s">
        <v>166</v>
      </c>
    </row>
    <row r="375" spans="2:65" s="1" customFormat="1" ht="16.5" customHeight="1">
      <c r="B375" s="156"/>
      <c r="C375" s="179" t="s">
        <v>589</v>
      </c>
      <c r="D375" s="179" t="s">
        <v>226</v>
      </c>
      <c r="E375" s="180" t="s">
        <v>3169</v>
      </c>
      <c r="F375" s="181" t="s">
        <v>3170</v>
      </c>
      <c r="G375" s="182" t="s">
        <v>223</v>
      </c>
      <c r="H375" s="183">
        <v>3</v>
      </c>
      <c r="I375" s="184"/>
      <c r="J375" s="185">
        <f>ROUND(I375*H375,2)</f>
        <v>0</v>
      </c>
      <c r="K375" s="181" t="s">
        <v>575</v>
      </c>
      <c r="L375" s="186"/>
      <c r="M375" s="187" t="s">
        <v>1</v>
      </c>
      <c r="N375" s="188" t="s">
        <v>45</v>
      </c>
      <c r="O375" s="55"/>
      <c r="P375" s="166">
        <f>O375*H375</f>
        <v>0</v>
      </c>
      <c r="Q375" s="166">
        <v>9.1E-4</v>
      </c>
      <c r="R375" s="166">
        <f>Q375*H375</f>
        <v>2.7299999999999998E-3</v>
      </c>
      <c r="S375" s="166">
        <v>0</v>
      </c>
      <c r="T375" s="167">
        <f>S375*H375</f>
        <v>0</v>
      </c>
      <c r="AR375" s="168" t="s">
        <v>589</v>
      </c>
      <c r="AT375" s="168" t="s">
        <v>226</v>
      </c>
      <c r="AU375" s="168" t="s">
        <v>88</v>
      </c>
      <c r="AY375" s="17" t="s">
        <v>166</v>
      </c>
      <c r="BE375" s="169">
        <f>IF(N375="základní",J375,0)</f>
        <v>0</v>
      </c>
      <c r="BF375" s="169">
        <f>IF(N375="snížená",J375,0)</f>
        <v>0</v>
      </c>
      <c r="BG375" s="169">
        <f>IF(N375="zákl. přenesená",J375,0)</f>
        <v>0</v>
      </c>
      <c r="BH375" s="169">
        <f>IF(N375="sníž. přenesená",J375,0)</f>
        <v>0</v>
      </c>
      <c r="BI375" s="169">
        <f>IF(N375="nulová",J375,0)</f>
        <v>0</v>
      </c>
      <c r="BJ375" s="17" t="s">
        <v>21</v>
      </c>
      <c r="BK375" s="169">
        <f>ROUND(I375*H375,2)</f>
        <v>0</v>
      </c>
      <c r="BL375" s="17" t="s">
        <v>589</v>
      </c>
      <c r="BM375" s="168" t="s">
        <v>3171</v>
      </c>
    </row>
    <row r="376" spans="2:65" s="12" customFormat="1" ht="10.199999999999999">
      <c r="B376" s="170"/>
      <c r="D376" s="171" t="s">
        <v>175</v>
      </c>
      <c r="E376" s="172" t="s">
        <v>1</v>
      </c>
      <c r="F376" s="173" t="s">
        <v>181</v>
      </c>
      <c r="H376" s="174">
        <v>3</v>
      </c>
      <c r="I376" s="175"/>
      <c r="L376" s="170"/>
      <c r="M376" s="176"/>
      <c r="N376" s="177"/>
      <c r="O376" s="177"/>
      <c r="P376" s="177"/>
      <c r="Q376" s="177"/>
      <c r="R376" s="177"/>
      <c r="S376" s="177"/>
      <c r="T376" s="178"/>
      <c r="AT376" s="172" t="s">
        <v>175</v>
      </c>
      <c r="AU376" s="172" t="s">
        <v>88</v>
      </c>
      <c r="AV376" s="12" t="s">
        <v>88</v>
      </c>
      <c r="AW376" s="12" t="s">
        <v>36</v>
      </c>
      <c r="AX376" s="12" t="s">
        <v>21</v>
      </c>
      <c r="AY376" s="172" t="s">
        <v>166</v>
      </c>
    </row>
    <row r="377" spans="2:65" s="1" customFormat="1" ht="24" customHeight="1">
      <c r="B377" s="156"/>
      <c r="C377" s="157" t="s">
        <v>1339</v>
      </c>
      <c r="D377" s="157" t="s">
        <v>168</v>
      </c>
      <c r="E377" s="158" t="s">
        <v>3172</v>
      </c>
      <c r="F377" s="159" t="s">
        <v>3173</v>
      </c>
      <c r="G377" s="160" t="s">
        <v>223</v>
      </c>
      <c r="H377" s="161">
        <v>2</v>
      </c>
      <c r="I377" s="162"/>
      <c r="J377" s="163">
        <f>ROUND(I377*H377,2)</f>
        <v>0</v>
      </c>
      <c r="K377" s="159" t="s">
        <v>575</v>
      </c>
      <c r="L377" s="32"/>
      <c r="M377" s="164" t="s">
        <v>1</v>
      </c>
      <c r="N377" s="165" t="s">
        <v>45</v>
      </c>
      <c r="O377" s="55"/>
      <c r="P377" s="166">
        <f>O377*H377</f>
        <v>0</v>
      </c>
      <c r="Q377" s="166">
        <v>0</v>
      </c>
      <c r="R377" s="166">
        <f>Q377*H377</f>
        <v>0</v>
      </c>
      <c r="S377" s="166">
        <v>0</v>
      </c>
      <c r="T377" s="167">
        <f>S377*H377</f>
        <v>0</v>
      </c>
      <c r="AR377" s="168" t="s">
        <v>556</v>
      </c>
      <c r="AT377" s="168" t="s">
        <v>168</v>
      </c>
      <c r="AU377" s="168" t="s">
        <v>88</v>
      </c>
      <c r="AY377" s="17" t="s">
        <v>166</v>
      </c>
      <c r="BE377" s="169">
        <f>IF(N377="základní",J377,0)</f>
        <v>0</v>
      </c>
      <c r="BF377" s="169">
        <f>IF(N377="snížená",J377,0)</f>
        <v>0</v>
      </c>
      <c r="BG377" s="169">
        <f>IF(N377="zákl. přenesená",J377,0)</f>
        <v>0</v>
      </c>
      <c r="BH377" s="169">
        <f>IF(N377="sníž. přenesená",J377,0)</f>
        <v>0</v>
      </c>
      <c r="BI377" s="169">
        <f>IF(N377="nulová",J377,0)</f>
        <v>0</v>
      </c>
      <c r="BJ377" s="17" t="s">
        <v>21</v>
      </c>
      <c r="BK377" s="169">
        <f>ROUND(I377*H377,2)</f>
        <v>0</v>
      </c>
      <c r="BL377" s="17" t="s">
        <v>556</v>
      </c>
      <c r="BM377" s="168" t="s">
        <v>3174</v>
      </c>
    </row>
    <row r="378" spans="2:65" s="12" customFormat="1" ht="10.199999999999999">
      <c r="B378" s="170"/>
      <c r="D378" s="171" t="s">
        <v>175</v>
      </c>
      <c r="E378" s="172" t="s">
        <v>1</v>
      </c>
      <c r="F378" s="173" t="s">
        <v>88</v>
      </c>
      <c r="H378" s="174">
        <v>2</v>
      </c>
      <c r="I378" s="175"/>
      <c r="L378" s="170"/>
      <c r="M378" s="176"/>
      <c r="N378" s="177"/>
      <c r="O378" s="177"/>
      <c r="P378" s="177"/>
      <c r="Q378" s="177"/>
      <c r="R378" s="177"/>
      <c r="S378" s="177"/>
      <c r="T378" s="178"/>
      <c r="AT378" s="172" t="s">
        <v>175</v>
      </c>
      <c r="AU378" s="172" t="s">
        <v>88</v>
      </c>
      <c r="AV378" s="12" t="s">
        <v>88</v>
      </c>
      <c r="AW378" s="12" t="s">
        <v>36</v>
      </c>
      <c r="AX378" s="12" t="s">
        <v>21</v>
      </c>
      <c r="AY378" s="172" t="s">
        <v>166</v>
      </c>
    </row>
    <row r="379" spans="2:65" s="1" customFormat="1" ht="24" customHeight="1">
      <c r="B379" s="156"/>
      <c r="C379" s="179" t="s">
        <v>1344</v>
      </c>
      <c r="D379" s="179" t="s">
        <v>226</v>
      </c>
      <c r="E379" s="180" t="s">
        <v>3175</v>
      </c>
      <c r="F379" s="181" t="s">
        <v>3176</v>
      </c>
      <c r="G379" s="182" t="s">
        <v>223</v>
      </c>
      <c r="H379" s="183">
        <v>2</v>
      </c>
      <c r="I379" s="184"/>
      <c r="J379" s="185">
        <f>ROUND(I379*H379,2)</f>
        <v>0</v>
      </c>
      <c r="K379" s="181" t="s">
        <v>1</v>
      </c>
      <c r="L379" s="186"/>
      <c r="M379" s="187" t="s">
        <v>1</v>
      </c>
      <c r="N379" s="188" t="s">
        <v>45</v>
      </c>
      <c r="O379" s="55"/>
      <c r="P379" s="166">
        <f>O379*H379</f>
        <v>0</v>
      </c>
      <c r="Q379" s="166">
        <v>2.4000000000000001E-4</v>
      </c>
      <c r="R379" s="166">
        <f>Q379*H379</f>
        <v>4.8000000000000001E-4</v>
      </c>
      <c r="S379" s="166">
        <v>0</v>
      </c>
      <c r="T379" s="167">
        <f>S379*H379</f>
        <v>0</v>
      </c>
      <c r="AR379" s="168" t="s">
        <v>589</v>
      </c>
      <c r="AT379" s="168" t="s">
        <v>226</v>
      </c>
      <c r="AU379" s="168" t="s">
        <v>88</v>
      </c>
      <c r="AY379" s="17" t="s">
        <v>166</v>
      </c>
      <c r="BE379" s="169">
        <f>IF(N379="základní",J379,0)</f>
        <v>0</v>
      </c>
      <c r="BF379" s="169">
        <f>IF(N379="snížená",J379,0)</f>
        <v>0</v>
      </c>
      <c r="BG379" s="169">
        <f>IF(N379="zákl. přenesená",J379,0)</f>
        <v>0</v>
      </c>
      <c r="BH379" s="169">
        <f>IF(N379="sníž. přenesená",J379,0)</f>
        <v>0</v>
      </c>
      <c r="BI379" s="169">
        <f>IF(N379="nulová",J379,0)</f>
        <v>0</v>
      </c>
      <c r="BJ379" s="17" t="s">
        <v>21</v>
      </c>
      <c r="BK379" s="169">
        <f>ROUND(I379*H379,2)</f>
        <v>0</v>
      </c>
      <c r="BL379" s="17" t="s">
        <v>589</v>
      </c>
      <c r="BM379" s="168" t="s">
        <v>3177</v>
      </c>
    </row>
    <row r="380" spans="2:65" s="12" customFormat="1" ht="10.199999999999999">
      <c r="B380" s="170"/>
      <c r="D380" s="171" t="s">
        <v>175</v>
      </c>
      <c r="E380" s="172" t="s">
        <v>1</v>
      </c>
      <c r="F380" s="173" t="s">
        <v>88</v>
      </c>
      <c r="H380" s="174">
        <v>2</v>
      </c>
      <c r="I380" s="175"/>
      <c r="L380" s="170"/>
      <c r="M380" s="176"/>
      <c r="N380" s="177"/>
      <c r="O380" s="177"/>
      <c r="P380" s="177"/>
      <c r="Q380" s="177"/>
      <c r="R380" s="177"/>
      <c r="S380" s="177"/>
      <c r="T380" s="178"/>
      <c r="AT380" s="172" t="s">
        <v>175</v>
      </c>
      <c r="AU380" s="172" t="s">
        <v>88</v>
      </c>
      <c r="AV380" s="12" t="s">
        <v>88</v>
      </c>
      <c r="AW380" s="12" t="s">
        <v>36</v>
      </c>
      <c r="AX380" s="12" t="s">
        <v>21</v>
      </c>
      <c r="AY380" s="172" t="s">
        <v>166</v>
      </c>
    </row>
    <row r="381" spans="2:65" s="1" customFormat="1" ht="36" customHeight="1">
      <c r="B381" s="156"/>
      <c r="C381" s="157" t="s">
        <v>1348</v>
      </c>
      <c r="D381" s="157" t="s">
        <v>168</v>
      </c>
      <c r="E381" s="158" t="s">
        <v>3178</v>
      </c>
      <c r="F381" s="159" t="s">
        <v>3179</v>
      </c>
      <c r="G381" s="160" t="s">
        <v>223</v>
      </c>
      <c r="H381" s="161">
        <v>5</v>
      </c>
      <c r="I381" s="162"/>
      <c r="J381" s="163">
        <f>ROUND(I381*H381,2)</f>
        <v>0</v>
      </c>
      <c r="K381" s="159" t="s">
        <v>575</v>
      </c>
      <c r="L381" s="32"/>
      <c r="M381" s="164" t="s">
        <v>1</v>
      </c>
      <c r="N381" s="165" t="s">
        <v>45</v>
      </c>
      <c r="O381" s="55"/>
      <c r="P381" s="166">
        <f>O381*H381</f>
        <v>0</v>
      </c>
      <c r="Q381" s="166">
        <v>0</v>
      </c>
      <c r="R381" s="166">
        <f>Q381*H381</f>
        <v>0</v>
      </c>
      <c r="S381" s="166">
        <v>0</v>
      </c>
      <c r="T381" s="167">
        <f>S381*H381</f>
        <v>0</v>
      </c>
      <c r="AR381" s="168" t="s">
        <v>556</v>
      </c>
      <c r="AT381" s="168" t="s">
        <v>168</v>
      </c>
      <c r="AU381" s="168" t="s">
        <v>88</v>
      </c>
      <c r="AY381" s="17" t="s">
        <v>166</v>
      </c>
      <c r="BE381" s="169">
        <f>IF(N381="základní",J381,0)</f>
        <v>0</v>
      </c>
      <c r="BF381" s="169">
        <f>IF(N381="snížená",J381,0)</f>
        <v>0</v>
      </c>
      <c r="BG381" s="169">
        <f>IF(N381="zákl. přenesená",J381,0)</f>
        <v>0</v>
      </c>
      <c r="BH381" s="169">
        <f>IF(N381="sníž. přenesená",J381,0)</f>
        <v>0</v>
      </c>
      <c r="BI381" s="169">
        <f>IF(N381="nulová",J381,0)</f>
        <v>0</v>
      </c>
      <c r="BJ381" s="17" t="s">
        <v>21</v>
      </c>
      <c r="BK381" s="169">
        <f>ROUND(I381*H381,2)</f>
        <v>0</v>
      </c>
      <c r="BL381" s="17" t="s">
        <v>556</v>
      </c>
      <c r="BM381" s="168" t="s">
        <v>3180</v>
      </c>
    </row>
    <row r="382" spans="2:65" s="12" customFormat="1" ht="10.199999999999999">
      <c r="B382" s="170"/>
      <c r="D382" s="171" t="s">
        <v>175</v>
      </c>
      <c r="E382" s="172" t="s">
        <v>1</v>
      </c>
      <c r="F382" s="173" t="s">
        <v>3181</v>
      </c>
      <c r="H382" s="174">
        <v>5</v>
      </c>
      <c r="I382" s="175"/>
      <c r="L382" s="170"/>
      <c r="M382" s="176"/>
      <c r="N382" s="177"/>
      <c r="O382" s="177"/>
      <c r="P382" s="177"/>
      <c r="Q382" s="177"/>
      <c r="R382" s="177"/>
      <c r="S382" s="177"/>
      <c r="T382" s="178"/>
      <c r="AT382" s="172" t="s">
        <v>175</v>
      </c>
      <c r="AU382" s="172" t="s">
        <v>88</v>
      </c>
      <c r="AV382" s="12" t="s">
        <v>88</v>
      </c>
      <c r="AW382" s="12" t="s">
        <v>36</v>
      </c>
      <c r="AX382" s="12" t="s">
        <v>21</v>
      </c>
      <c r="AY382" s="172" t="s">
        <v>166</v>
      </c>
    </row>
    <row r="383" spans="2:65" s="1" customFormat="1" ht="16.5" customHeight="1">
      <c r="B383" s="156"/>
      <c r="C383" s="179" t="s">
        <v>1351</v>
      </c>
      <c r="D383" s="179" t="s">
        <v>226</v>
      </c>
      <c r="E383" s="180" t="s">
        <v>3182</v>
      </c>
      <c r="F383" s="181" t="s">
        <v>3183</v>
      </c>
      <c r="G383" s="182" t="s">
        <v>223</v>
      </c>
      <c r="H383" s="183">
        <v>5</v>
      </c>
      <c r="I383" s="184"/>
      <c r="J383" s="185">
        <f>ROUND(I383*H383,2)</f>
        <v>0</v>
      </c>
      <c r="K383" s="181" t="s">
        <v>1</v>
      </c>
      <c r="L383" s="186"/>
      <c r="M383" s="187" t="s">
        <v>1</v>
      </c>
      <c r="N383" s="188" t="s">
        <v>45</v>
      </c>
      <c r="O383" s="55"/>
      <c r="P383" s="166">
        <f>O383*H383</f>
        <v>0</v>
      </c>
      <c r="Q383" s="166">
        <v>2.2000000000000001E-4</v>
      </c>
      <c r="R383" s="166">
        <f>Q383*H383</f>
        <v>1.1000000000000001E-3</v>
      </c>
      <c r="S383" s="166">
        <v>0</v>
      </c>
      <c r="T383" s="167">
        <f>S383*H383</f>
        <v>0</v>
      </c>
      <c r="AR383" s="168" t="s">
        <v>589</v>
      </c>
      <c r="AT383" s="168" t="s">
        <v>226</v>
      </c>
      <c r="AU383" s="168" t="s">
        <v>88</v>
      </c>
      <c r="AY383" s="17" t="s">
        <v>166</v>
      </c>
      <c r="BE383" s="169">
        <f>IF(N383="základní",J383,0)</f>
        <v>0</v>
      </c>
      <c r="BF383" s="169">
        <f>IF(N383="snížená",J383,0)</f>
        <v>0</v>
      </c>
      <c r="BG383" s="169">
        <f>IF(N383="zákl. přenesená",J383,0)</f>
        <v>0</v>
      </c>
      <c r="BH383" s="169">
        <f>IF(N383="sníž. přenesená",J383,0)</f>
        <v>0</v>
      </c>
      <c r="BI383" s="169">
        <f>IF(N383="nulová",J383,0)</f>
        <v>0</v>
      </c>
      <c r="BJ383" s="17" t="s">
        <v>21</v>
      </c>
      <c r="BK383" s="169">
        <f>ROUND(I383*H383,2)</f>
        <v>0</v>
      </c>
      <c r="BL383" s="17" t="s">
        <v>589</v>
      </c>
      <c r="BM383" s="168" t="s">
        <v>3184</v>
      </c>
    </row>
    <row r="384" spans="2:65" s="12" customFormat="1" ht="10.199999999999999">
      <c r="B384" s="170"/>
      <c r="D384" s="171" t="s">
        <v>175</v>
      </c>
      <c r="E384" s="172" t="s">
        <v>1</v>
      </c>
      <c r="F384" s="173" t="s">
        <v>3185</v>
      </c>
      <c r="H384" s="174">
        <v>5</v>
      </c>
      <c r="I384" s="175"/>
      <c r="L384" s="170"/>
      <c r="M384" s="176"/>
      <c r="N384" s="177"/>
      <c r="O384" s="177"/>
      <c r="P384" s="177"/>
      <c r="Q384" s="177"/>
      <c r="R384" s="177"/>
      <c r="S384" s="177"/>
      <c r="T384" s="178"/>
      <c r="AT384" s="172" t="s">
        <v>175</v>
      </c>
      <c r="AU384" s="172" t="s">
        <v>88</v>
      </c>
      <c r="AV384" s="12" t="s">
        <v>88</v>
      </c>
      <c r="AW384" s="12" t="s">
        <v>36</v>
      </c>
      <c r="AX384" s="12" t="s">
        <v>21</v>
      </c>
      <c r="AY384" s="172" t="s">
        <v>166</v>
      </c>
    </row>
    <row r="385" spans="2:65" s="1" customFormat="1" ht="16.5" customHeight="1">
      <c r="B385" s="156"/>
      <c r="C385" s="179" t="s">
        <v>1357</v>
      </c>
      <c r="D385" s="179" t="s">
        <v>226</v>
      </c>
      <c r="E385" s="180" t="s">
        <v>3186</v>
      </c>
      <c r="F385" s="181" t="s">
        <v>3187</v>
      </c>
      <c r="G385" s="182" t="s">
        <v>223</v>
      </c>
      <c r="H385" s="183">
        <v>8</v>
      </c>
      <c r="I385" s="184"/>
      <c r="J385" s="185">
        <f>ROUND(I385*H385,2)</f>
        <v>0</v>
      </c>
      <c r="K385" s="181" t="s">
        <v>1</v>
      </c>
      <c r="L385" s="186"/>
      <c r="M385" s="187" t="s">
        <v>1</v>
      </c>
      <c r="N385" s="188" t="s">
        <v>45</v>
      </c>
      <c r="O385" s="55"/>
      <c r="P385" s="166">
        <f>O385*H385</f>
        <v>0</v>
      </c>
      <c r="Q385" s="166">
        <v>2.2000000000000001E-4</v>
      </c>
      <c r="R385" s="166">
        <f>Q385*H385</f>
        <v>1.7600000000000001E-3</v>
      </c>
      <c r="S385" s="166">
        <v>0</v>
      </c>
      <c r="T385" s="167">
        <f>S385*H385</f>
        <v>0</v>
      </c>
      <c r="AR385" s="168" t="s">
        <v>589</v>
      </c>
      <c r="AT385" s="168" t="s">
        <v>226</v>
      </c>
      <c r="AU385" s="168" t="s">
        <v>88</v>
      </c>
      <c r="AY385" s="17" t="s">
        <v>166</v>
      </c>
      <c r="BE385" s="169">
        <f>IF(N385="základní",J385,0)</f>
        <v>0</v>
      </c>
      <c r="BF385" s="169">
        <f>IF(N385="snížená",J385,0)</f>
        <v>0</v>
      </c>
      <c r="BG385" s="169">
        <f>IF(N385="zákl. přenesená",J385,0)</f>
        <v>0</v>
      </c>
      <c r="BH385" s="169">
        <f>IF(N385="sníž. přenesená",J385,0)</f>
        <v>0</v>
      </c>
      <c r="BI385" s="169">
        <f>IF(N385="nulová",J385,0)</f>
        <v>0</v>
      </c>
      <c r="BJ385" s="17" t="s">
        <v>21</v>
      </c>
      <c r="BK385" s="169">
        <f>ROUND(I385*H385,2)</f>
        <v>0</v>
      </c>
      <c r="BL385" s="17" t="s">
        <v>589</v>
      </c>
      <c r="BM385" s="168" t="s">
        <v>3188</v>
      </c>
    </row>
    <row r="386" spans="2:65" s="12" customFormat="1" ht="10.199999999999999">
      <c r="B386" s="170"/>
      <c r="D386" s="171" t="s">
        <v>175</v>
      </c>
      <c r="E386" s="172" t="s">
        <v>1</v>
      </c>
      <c r="F386" s="173" t="s">
        <v>3189</v>
      </c>
      <c r="H386" s="174">
        <v>8</v>
      </c>
      <c r="I386" s="175"/>
      <c r="L386" s="170"/>
      <c r="M386" s="176"/>
      <c r="N386" s="177"/>
      <c r="O386" s="177"/>
      <c r="P386" s="177"/>
      <c r="Q386" s="177"/>
      <c r="R386" s="177"/>
      <c r="S386" s="177"/>
      <c r="T386" s="178"/>
      <c r="AT386" s="172" t="s">
        <v>175</v>
      </c>
      <c r="AU386" s="172" t="s">
        <v>88</v>
      </c>
      <c r="AV386" s="12" t="s">
        <v>88</v>
      </c>
      <c r="AW386" s="12" t="s">
        <v>36</v>
      </c>
      <c r="AX386" s="12" t="s">
        <v>21</v>
      </c>
      <c r="AY386" s="172" t="s">
        <v>166</v>
      </c>
    </row>
    <row r="387" spans="2:65" s="1" customFormat="1" ht="48" customHeight="1">
      <c r="B387" s="156"/>
      <c r="C387" s="157" t="s">
        <v>1361</v>
      </c>
      <c r="D387" s="157" t="s">
        <v>168</v>
      </c>
      <c r="E387" s="158" t="s">
        <v>3190</v>
      </c>
      <c r="F387" s="159" t="s">
        <v>3191</v>
      </c>
      <c r="G387" s="160" t="s">
        <v>223</v>
      </c>
      <c r="H387" s="161">
        <v>38</v>
      </c>
      <c r="I387" s="162"/>
      <c r="J387" s="163">
        <f>ROUND(I387*H387,2)</f>
        <v>0</v>
      </c>
      <c r="K387" s="159" t="s">
        <v>575</v>
      </c>
      <c r="L387" s="32"/>
      <c r="M387" s="164" t="s">
        <v>1</v>
      </c>
      <c r="N387" s="165" t="s">
        <v>45</v>
      </c>
      <c r="O387" s="55"/>
      <c r="P387" s="166">
        <f>O387*H387</f>
        <v>0</v>
      </c>
      <c r="Q387" s="166">
        <v>0</v>
      </c>
      <c r="R387" s="166">
        <f>Q387*H387</f>
        <v>0</v>
      </c>
      <c r="S387" s="166">
        <v>0</v>
      </c>
      <c r="T387" s="167">
        <f>S387*H387</f>
        <v>0</v>
      </c>
      <c r="AR387" s="168" t="s">
        <v>556</v>
      </c>
      <c r="AT387" s="168" t="s">
        <v>168</v>
      </c>
      <c r="AU387" s="168" t="s">
        <v>88</v>
      </c>
      <c r="AY387" s="17" t="s">
        <v>166</v>
      </c>
      <c r="BE387" s="169">
        <f>IF(N387="základní",J387,0)</f>
        <v>0</v>
      </c>
      <c r="BF387" s="169">
        <f>IF(N387="snížená",J387,0)</f>
        <v>0</v>
      </c>
      <c r="BG387" s="169">
        <f>IF(N387="zákl. přenesená",J387,0)</f>
        <v>0</v>
      </c>
      <c r="BH387" s="169">
        <f>IF(N387="sníž. přenesená",J387,0)</f>
        <v>0</v>
      </c>
      <c r="BI387" s="169">
        <f>IF(N387="nulová",J387,0)</f>
        <v>0</v>
      </c>
      <c r="BJ387" s="17" t="s">
        <v>21</v>
      </c>
      <c r="BK387" s="169">
        <f>ROUND(I387*H387,2)</f>
        <v>0</v>
      </c>
      <c r="BL387" s="17" t="s">
        <v>556</v>
      </c>
      <c r="BM387" s="168" t="s">
        <v>3192</v>
      </c>
    </row>
    <row r="388" spans="2:65" s="12" customFormat="1" ht="10.199999999999999">
      <c r="B388" s="170"/>
      <c r="D388" s="171" t="s">
        <v>175</v>
      </c>
      <c r="E388" s="172" t="s">
        <v>1</v>
      </c>
      <c r="F388" s="173" t="s">
        <v>3193</v>
      </c>
      <c r="H388" s="174">
        <v>38</v>
      </c>
      <c r="I388" s="175"/>
      <c r="L388" s="170"/>
      <c r="M388" s="176"/>
      <c r="N388" s="177"/>
      <c r="O388" s="177"/>
      <c r="P388" s="177"/>
      <c r="Q388" s="177"/>
      <c r="R388" s="177"/>
      <c r="S388" s="177"/>
      <c r="T388" s="178"/>
      <c r="AT388" s="172" t="s">
        <v>175</v>
      </c>
      <c r="AU388" s="172" t="s">
        <v>88</v>
      </c>
      <c r="AV388" s="12" t="s">
        <v>88</v>
      </c>
      <c r="AW388" s="12" t="s">
        <v>36</v>
      </c>
      <c r="AX388" s="12" t="s">
        <v>21</v>
      </c>
      <c r="AY388" s="172" t="s">
        <v>166</v>
      </c>
    </row>
    <row r="389" spans="2:65" s="1" customFormat="1" ht="16.5" customHeight="1">
      <c r="B389" s="156"/>
      <c r="C389" s="179" t="s">
        <v>1367</v>
      </c>
      <c r="D389" s="179" t="s">
        <v>226</v>
      </c>
      <c r="E389" s="180" t="s">
        <v>3194</v>
      </c>
      <c r="F389" s="181" t="s">
        <v>3195</v>
      </c>
      <c r="G389" s="182" t="s">
        <v>223</v>
      </c>
      <c r="H389" s="183">
        <v>15</v>
      </c>
      <c r="I389" s="184"/>
      <c r="J389" s="185">
        <f>ROUND(I389*H389,2)</f>
        <v>0</v>
      </c>
      <c r="K389" s="181" t="s">
        <v>575</v>
      </c>
      <c r="L389" s="186"/>
      <c r="M389" s="187" t="s">
        <v>1</v>
      </c>
      <c r="N389" s="188" t="s">
        <v>45</v>
      </c>
      <c r="O389" s="55"/>
      <c r="P389" s="166">
        <f>O389*H389</f>
        <v>0</v>
      </c>
      <c r="Q389" s="166">
        <v>6.0000000000000002E-5</v>
      </c>
      <c r="R389" s="166">
        <f>Q389*H389</f>
        <v>8.9999999999999998E-4</v>
      </c>
      <c r="S389" s="166">
        <v>0</v>
      </c>
      <c r="T389" s="167">
        <f>S389*H389</f>
        <v>0</v>
      </c>
      <c r="AR389" s="168" t="s">
        <v>589</v>
      </c>
      <c r="AT389" s="168" t="s">
        <v>226</v>
      </c>
      <c r="AU389" s="168" t="s">
        <v>88</v>
      </c>
      <c r="AY389" s="17" t="s">
        <v>166</v>
      </c>
      <c r="BE389" s="169">
        <f>IF(N389="základní",J389,0)</f>
        <v>0</v>
      </c>
      <c r="BF389" s="169">
        <f>IF(N389="snížená",J389,0)</f>
        <v>0</v>
      </c>
      <c r="BG389" s="169">
        <f>IF(N389="zákl. přenesená",J389,0)</f>
        <v>0</v>
      </c>
      <c r="BH389" s="169">
        <f>IF(N389="sníž. přenesená",J389,0)</f>
        <v>0</v>
      </c>
      <c r="BI389" s="169">
        <f>IF(N389="nulová",J389,0)</f>
        <v>0</v>
      </c>
      <c r="BJ389" s="17" t="s">
        <v>21</v>
      </c>
      <c r="BK389" s="169">
        <f>ROUND(I389*H389,2)</f>
        <v>0</v>
      </c>
      <c r="BL389" s="17" t="s">
        <v>589</v>
      </c>
      <c r="BM389" s="168" t="s">
        <v>3196</v>
      </c>
    </row>
    <row r="390" spans="2:65" s="12" customFormat="1" ht="10.199999999999999">
      <c r="B390" s="170"/>
      <c r="D390" s="171" t="s">
        <v>175</v>
      </c>
      <c r="E390" s="172" t="s">
        <v>1</v>
      </c>
      <c r="F390" s="173" t="s">
        <v>8</v>
      </c>
      <c r="H390" s="174">
        <v>15</v>
      </c>
      <c r="I390" s="175"/>
      <c r="L390" s="170"/>
      <c r="M390" s="176"/>
      <c r="N390" s="177"/>
      <c r="O390" s="177"/>
      <c r="P390" s="177"/>
      <c r="Q390" s="177"/>
      <c r="R390" s="177"/>
      <c r="S390" s="177"/>
      <c r="T390" s="178"/>
      <c r="AT390" s="172" t="s">
        <v>175</v>
      </c>
      <c r="AU390" s="172" t="s">
        <v>88</v>
      </c>
      <c r="AV390" s="12" t="s">
        <v>88</v>
      </c>
      <c r="AW390" s="12" t="s">
        <v>36</v>
      </c>
      <c r="AX390" s="12" t="s">
        <v>21</v>
      </c>
      <c r="AY390" s="172" t="s">
        <v>166</v>
      </c>
    </row>
    <row r="391" spans="2:65" s="1" customFormat="1" ht="16.5" customHeight="1">
      <c r="B391" s="156"/>
      <c r="C391" s="179" t="s">
        <v>1373</v>
      </c>
      <c r="D391" s="179" t="s">
        <v>226</v>
      </c>
      <c r="E391" s="180" t="s">
        <v>3197</v>
      </c>
      <c r="F391" s="181" t="s">
        <v>3198</v>
      </c>
      <c r="G391" s="182" t="s">
        <v>223</v>
      </c>
      <c r="H391" s="183">
        <v>23</v>
      </c>
      <c r="I391" s="184"/>
      <c r="J391" s="185">
        <f>ROUND(I391*H391,2)</f>
        <v>0</v>
      </c>
      <c r="K391" s="181" t="s">
        <v>1</v>
      </c>
      <c r="L391" s="186"/>
      <c r="M391" s="187" t="s">
        <v>1</v>
      </c>
      <c r="N391" s="188" t="s">
        <v>45</v>
      </c>
      <c r="O391" s="55"/>
      <c r="P391" s="166">
        <f>O391*H391</f>
        <v>0</v>
      </c>
      <c r="Q391" s="166">
        <v>6.0000000000000002E-5</v>
      </c>
      <c r="R391" s="166">
        <f>Q391*H391</f>
        <v>1.3799999999999999E-3</v>
      </c>
      <c r="S391" s="166">
        <v>0</v>
      </c>
      <c r="T391" s="167">
        <f>S391*H391</f>
        <v>0</v>
      </c>
      <c r="AR391" s="168" t="s">
        <v>589</v>
      </c>
      <c r="AT391" s="168" t="s">
        <v>226</v>
      </c>
      <c r="AU391" s="168" t="s">
        <v>88</v>
      </c>
      <c r="AY391" s="17" t="s">
        <v>166</v>
      </c>
      <c r="BE391" s="169">
        <f>IF(N391="základní",J391,0)</f>
        <v>0</v>
      </c>
      <c r="BF391" s="169">
        <f>IF(N391="snížená",J391,0)</f>
        <v>0</v>
      </c>
      <c r="BG391" s="169">
        <f>IF(N391="zákl. přenesená",J391,0)</f>
        <v>0</v>
      </c>
      <c r="BH391" s="169">
        <f>IF(N391="sníž. přenesená",J391,0)</f>
        <v>0</v>
      </c>
      <c r="BI391" s="169">
        <f>IF(N391="nulová",J391,0)</f>
        <v>0</v>
      </c>
      <c r="BJ391" s="17" t="s">
        <v>21</v>
      </c>
      <c r="BK391" s="169">
        <f>ROUND(I391*H391,2)</f>
        <v>0</v>
      </c>
      <c r="BL391" s="17" t="s">
        <v>589</v>
      </c>
      <c r="BM391" s="168" t="s">
        <v>3199</v>
      </c>
    </row>
    <row r="392" spans="2:65" s="12" customFormat="1" ht="10.199999999999999">
      <c r="B392" s="170"/>
      <c r="D392" s="171" t="s">
        <v>175</v>
      </c>
      <c r="E392" s="172" t="s">
        <v>1</v>
      </c>
      <c r="F392" s="173" t="s">
        <v>3200</v>
      </c>
      <c r="H392" s="174">
        <v>23</v>
      </c>
      <c r="I392" s="175"/>
      <c r="L392" s="170"/>
      <c r="M392" s="176"/>
      <c r="N392" s="177"/>
      <c r="O392" s="177"/>
      <c r="P392" s="177"/>
      <c r="Q392" s="177"/>
      <c r="R392" s="177"/>
      <c r="S392" s="177"/>
      <c r="T392" s="178"/>
      <c r="AT392" s="172" t="s">
        <v>175</v>
      </c>
      <c r="AU392" s="172" t="s">
        <v>88</v>
      </c>
      <c r="AV392" s="12" t="s">
        <v>88</v>
      </c>
      <c r="AW392" s="12" t="s">
        <v>36</v>
      </c>
      <c r="AX392" s="12" t="s">
        <v>21</v>
      </c>
      <c r="AY392" s="172" t="s">
        <v>166</v>
      </c>
    </row>
    <row r="393" spans="2:65" s="1" customFormat="1" ht="48" customHeight="1">
      <c r="B393" s="156"/>
      <c r="C393" s="157" t="s">
        <v>1377</v>
      </c>
      <c r="D393" s="157" t="s">
        <v>168</v>
      </c>
      <c r="E393" s="158" t="s">
        <v>3201</v>
      </c>
      <c r="F393" s="159" t="s">
        <v>3202</v>
      </c>
      <c r="G393" s="160" t="s">
        <v>223</v>
      </c>
      <c r="H393" s="161">
        <v>16</v>
      </c>
      <c r="I393" s="162"/>
      <c r="J393" s="163">
        <f>ROUND(I393*H393,2)</f>
        <v>0</v>
      </c>
      <c r="K393" s="159" t="s">
        <v>575</v>
      </c>
      <c r="L393" s="32"/>
      <c r="M393" s="164" t="s">
        <v>1</v>
      </c>
      <c r="N393" s="165" t="s">
        <v>45</v>
      </c>
      <c r="O393" s="55"/>
      <c r="P393" s="166">
        <f>O393*H393</f>
        <v>0</v>
      </c>
      <c r="Q393" s="166">
        <v>0</v>
      </c>
      <c r="R393" s="166">
        <f>Q393*H393</f>
        <v>0</v>
      </c>
      <c r="S393" s="166">
        <v>0</v>
      </c>
      <c r="T393" s="167">
        <f>S393*H393</f>
        <v>0</v>
      </c>
      <c r="AR393" s="168" t="s">
        <v>556</v>
      </c>
      <c r="AT393" s="168" t="s">
        <v>168</v>
      </c>
      <c r="AU393" s="168" t="s">
        <v>88</v>
      </c>
      <c r="AY393" s="17" t="s">
        <v>166</v>
      </c>
      <c r="BE393" s="169">
        <f>IF(N393="základní",J393,0)</f>
        <v>0</v>
      </c>
      <c r="BF393" s="169">
        <f>IF(N393="snížená",J393,0)</f>
        <v>0</v>
      </c>
      <c r="BG393" s="169">
        <f>IF(N393="zákl. přenesená",J393,0)</f>
        <v>0</v>
      </c>
      <c r="BH393" s="169">
        <f>IF(N393="sníž. přenesená",J393,0)</f>
        <v>0</v>
      </c>
      <c r="BI393" s="169">
        <f>IF(N393="nulová",J393,0)</f>
        <v>0</v>
      </c>
      <c r="BJ393" s="17" t="s">
        <v>21</v>
      </c>
      <c r="BK393" s="169">
        <f>ROUND(I393*H393,2)</f>
        <v>0</v>
      </c>
      <c r="BL393" s="17" t="s">
        <v>556</v>
      </c>
      <c r="BM393" s="168" t="s">
        <v>3203</v>
      </c>
    </row>
    <row r="394" spans="2:65" s="12" customFormat="1" ht="10.199999999999999">
      <c r="B394" s="170"/>
      <c r="D394" s="171" t="s">
        <v>175</v>
      </c>
      <c r="E394" s="172" t="s">
        <v>1</v>
      </c>
      <c r="F394" s="173" t="s">
        <v>246</v>
      </c>
      <c r="H394" s="174">
        <v>16</v>
      </c>
      <c r="I394" s="175"/>
      <c r="L394" s="170"/>
      <c r="M394" s="176"/>
      <c r="N394" s="177"/>
      <c r="O394" s="177"/>
      <c r="P394" s="177"/>
      <c r="Q394" s="177"/>
      <c r="R394" s="177"/>
      <c r="S394" s="177"/>
      <c r="T394" s="178"/>
      <c r="AT394" s="172" t="s">
        <v>175</v>
      </c>
      <c r="AU394" s="172" t="s">
        <v>88</v>
      </c>
      <c r="AV394" s="12" t="s">
        <v>88</v>
      </c>
      <c r="AW394" s="12" t="s">
        <v>36</v>
      </c>
      <c r="AX394" s="12" t="s">
        <v>21</v>
      </c>
      <c r="AY394" s="172" t="s">
        <v>166</v>
      </c>
    </row>
    <row r="395" spans="2:65" s="1" customFormat="1" ht="16.5" customHeight="1">
      <c r="B395" s="156"/>
      <c r="C395" s="179" t="s">
        <v>1382</v>
      </c>
      <c r="D395" s="179" t="s">
        <v>226</v>
      </c>
      <c r="E395" s="180" t="s">
        <v>3204</v>
      </c>
      <c r="F395" s="181" t="s">
        <v>3205</v>
      </c>
      <c r="G395" s="182" t="s">
        <v>223</v>
      </c>
      <c r="H395" s="183">
        <v>12</v>
      </c>
      <c r="I395" s="184"/>
      <c r="J395" s="185">
        <f>ROUND(I395*H395,2)</f>
        <v>0</v>
      </c>
      <c r="K395" s="181" t="s">
        <v>575</v>
      </c>
      <c r="L395" s="186"/>
      <c r="M395" s="187" t="s">
        <v>1</v>
      </c>
      <c r="N395" s="188" t="s">
        <v>45</v>
      </c>
      <c r="O395" s="55"/>
      <c r="P395" s="166">
        <f>O395*H395</f>
        <v>0</v>
      </c>
      <c r="Q395" s="166">
        <v>6.0000000000000002E-5</v>
      </c>
      <c r="R395" s="166">
        <f>Q395*H395</f>
        <v>7.2000000000000005E-4</v>
      </c>
      <c r="S395" s="166">
        <v>0</v>
      </c>
      <c r="T395" s="167">
        <f>S395*H395</f>
        <v>0</v>
      </c>
      <c r="AR395" s="168" t="s">
        <v>589</v>
      </c>
      <c r="AT395" s="168" t="s">
        <v>226</v>
      </c>
      <c r="AU395" s="168" t="s">
        <v>88</v>
      </c>
      <c r="AY395" s="17" t="s">
        <v>166</v>
      </c>
      <c r="BE395" s="169">
        <f>IF(N395="základní",J395,0)</f>
        <v>0</v>
      </c>
      <c r="BF395" s="169">
        <f>IF(N395="snížená",J395,0)</f>
        <v>0</v>
      </c>
      <c r="BG395" s="169">
        <f>IF(N395="zákl. přenesená",J395,0)</f>
        <v>0</v>
      </c>
      <c r="BH395" s="169">
        <f>IF(N395="sníž. přenesená",J395,0)</f>
        <v>0</v>
      </c>
      <c r="BI395" s="169">
        <f>IF(N395="nulová",J395,0)</f>
        <v>0</v>
      </c>
      <c r="BJ395" s="17" t="s">
        <v>21</v>
      </c>
      <c r="BK395" s="169">
        <f>ROUND(I395*H395,2)</f>
        <v>0</v>
      </c>
      <c r="BL395" s="17" t="s">
        <v>589</v>
      </c>
      <c r="BM395" s="168" t="s">
        <v>3206</v>
      </c>
    </row>
    <row r="396" spans="2:65" s="12" customFormat="1" ht="10.199999999999999">
      <c r="B396" s="170"/>
      <c r="D396" s="171" t="s">
        <v>175</v>
      </c>
      <c r="E396" s="172" t="s">
        <v>1</v>
      </c>
      <c r="F396" s="173" t="s">
        <v>225</v>
      </c>
      <c r="H396" s="174">
        <v>12</v>
      </c>
      <c r="I396" s="175"/>
      <c r="L396" s="170"/>
      <c r="M396" s="176"/>
      <c r="N396" s="177"/>
      <c r="O396" s="177"/>
      <c r="P396" s="177"/>
      <c r="Q396" s="177"/>
      <c r="R396" s="177"/>
      <c r="S396" s="177"/>
      <c r="T396" s="178"/>
      <c r="AT396" s="172" t="s">
        <v>175</v>
      </c>
      <c r="AU396" s="172" t="s">
        <v>88</v>
      </c>
      <c r="AV396" s="12" t="s">
        <v>88</v>
      </c>
      <c r="AW396" s="12" t="s">
        <v>36</v>
      </c>
      <c r="AX396" s="12" t="s">
        <v>21</v>
      </c>
      <c r="AY396" s="172" t="s">
        <v>166</v>
      </c>
    </row>
    <row r="397" spans="2:65" s="1" customFormat="1" ht="16.5" customHeight="1">
      <c r="B397" s="156"/>
      <c r="C397" s="179" t="s">
        <v>1387</v>
      </c>
      <c r="D397" s="179" t="s">
        <v>226</v>
      </c>
      <c r="E397" s="180" t="s">
        <v>3207</v>
      </c>
      <c r="F397" s="181" t="s">
        <v>3208</v>
      </c>
      <c r="G397" s="182" t="s">
        <v>223</v>
      </c>
      <c r="H397" s="183">
        <v>4</v>
      </c>
      <c r="I397" s="184"/>
      <c r="J397" s="185">
        <f>ROUND(I397*H397,2)</f>
        <v>0</v>
      </c>
      <c r="K397" s="181" t="s">
        <v>1</v>
      </c>
      <c r="L397" s="186"/>
      <c r="M397" s="187" t="s">
        <v>1</v>
      </c>
      <c r="N397" s="188" t="s">
        <v>45</v>
      </c>
      <c r="O397" s="55"/>
      <c r="P397" s="166">
        <f>O397*H397</f>
        <v>0</v>
      </c>
      <c r="Q397" s="166">
        <v>6.0000000000000002E-5</v>
      </c>
      <c r="R397" s="166">
        <f>Q397*H397</f>
        <v>2.4000000000000001E-4</v>
      </c>
      <c r="S397" s="166">
        <v>0</v>
      </c>
      <c r="T397" s="167">
        <f>S397*H397</f>
        <v>0</v>
      </c>
      <c r="AR397" s="168" t="s">
        <v>589</v>
      </c>
      <c r="AT397" s="168" t="s">
        <v>226</v>
      </c>
      <c r="AU397" s="168" t="s">
        <v>88</v>
      </c>
      <c r="AY397" s="17" t="s">
        <v>166</v>
      </c>
      <c r="BE397" s="169">
        <f>IF(N397="základní",J397,0)</f>
        <v>0</v>
      </c>
      <c r="BF397" s="169">
        <f>IF(N397="snížená",J397,0)</f>
        <v>0</v>
      </c>
      <c r="BG397" s="169">
        <f>IF(N397="zákl. přenesená",J397,0)</f>
        <v>0</v>
      </c>
      <c r="BH397" s="169">
        <f>IF(N397="sníž. přenesená",J397,0)</f>
        <v>0</v>
      </c>
      <c r="BI397" s="169">
        <f>IF(N397="nulová",J397,0)</f>
        <v>0</v>
      </c>
      <c r="BJ397" s="17" t="s">
        <v>21</v>
      </c>
      <c r="BK397" s="169">
        <f>ROUND(I397*H397,2)</f>
        <v>0</v>
      </c>
      <c r="BL397" s="17" t="s">
        <v>589</v>
      </c>
      <c r="BM397" s="168" t="s">
        <v>3209</v>
      </c>
    </row>
    <row r="398" spans="2:65" s="12" customFormat="1" ht="10.199999999999999">
      <c r="B398" s="170"/>
      <c r="D398" s="171" t="s">
        <v>175</v>
      </c>
      <c r="E398" s="172" t="s">
        <v>1</v>
      </c>
      <c r="F398" s="173" t="s">
        <v>3210</v>
      </c>
      <c r="H398" s="174">
        <v>4</v>
      </c>
      <c r="I398" s="175"/>
      <c r="L398" s="170"/>
      <c r="M398" s="176"/>
      <c r="N398" s="177"/>
      <c r="O398" s="177"/>
      <c r="P398" s="177"/>
      <c r="Q398" s="177"/>
      <c r="R398" s="177"/>
      <c r="S398" s="177"/>
      <c r="T398" s="178"/>
      <c r="AT398" s="172" t="s">
        <v>175</v>
      </c>
      <c r="AU398" s="172" t="s">
        <v>88</v>
      </c>
      <c r="AV398" s="12" t="s">
        <v>88</v>
      </c>
      <c r="AW398" s="12" t="s">
        <v>36</v>
      </c>
      <c r="AX398" s="12" t="s">
        <v>21</v>
      </c>
      <c r="AY398" s="172" t="s">
        <v>166</v>
      </c>
    </row>
    <row r="399" spans="2:65" s="1" customFormat="1" ht="24" customHeight="1">
      <c r="B399" s="156"/>
      <c r="C399" s="157" t="s">
        <v>1393</v>
      </c>
      <c r="D399" s="157" t="s">
        <v>168</v>
      </c>
      <c r="E399" s="158" t="s">
        <v>3211</v>
      </c>
      <c r="F399" s="159" t="s">
        <v>3212</v>
      </c>
      <c r="G399" s="160" t="s">
        <v>223</v>
      </c>
      <c r="H399" s="161">
        <v>2</v>
      </c>
      <c r="I399" s="162"/>
      <c r="J399" s="163">
        <f>ROUND(I399*H399,2)</f>
        <v>0</v>
      </c>
      <c r="K399" s="159" t="s">
        <v>575</v>
      </c>
      <c r="L399" s="32"/>
      <c r="M399" s="164" t="s">
        <v>1</v>
      </c>
      <c r="N399" s="165" t="s">
        <v>45</v>
      </c>
      <c r="O399" s="55"/>
      <c r="P399" s="166">
        <f>O399*H399</f>
        <v>0</v>
      </c>
      <c r="Q399" s="166">
        <v>0</v>
      </c>
      <c r="R399" s="166">
        <f>Q399*H399</f>
        <v>0</v>
      </c>
      <c r="S399" s="166">
        <v>0</v>
      </c>
      <c r="T399" s="167">
        <f>S399*H399</f>
        <v>0</v>
      </c>
      <c r="AR399" s="168" t="s">
        <v>556</v>
      </c>
      <c r="AT399" s="168" t="s">
        <v>168</v>
      </c>
      <c r="AU399" s="168" t="s">
        <v>88</v>
      </c>
      <c r="AY399" s="17" t="s">
        <v>166</v>
      </c>
      <c r="BE399" s="169">
        <f>IF(N399="základní",J399,0)</f>
        <v>0</v>
      </c>
      <c r="BF399" s="169">
        <f>IF(N399="snížená",J399,0)</f>
        <v>0</v>
      </c>
      <c r="BG399" s="169">
        <f>IF(N399="zákl. přenesená",J399,0)</f>
        <v>0</v>
      </c>
      <c r="BH399" s="169">
        <f>IF(N399="sníž. přenesená",J399,0)</f>
        <v>0</v>
      </c>
      <c r="BI399" s="169">
        <f>IF(N399="nulová",J399,0)</f>
        <v>0</v>
      </c>
      <c r="BJ399" s="17" t="s">
        <v>21</v>
      </c>
      <c r="BK399" s="169">
        <f>ROUND(I399*H399,2)</f>
        <v>0</v>
      </c>
      <c r="BL399" s="17" t="s">
        <v>556</v>
      </c>
      <c r="BM399" s="168" t="s">
        <v>3213</v>
      </c>
    </row>
    <row r="400" spans="2:65" s="12" customFormat="1" ht="10.199999999999999">
      <c r="B400" s="170"/>
      <c r="D400" s="171" t="s">
        <v>175</v>
      </c>
      <c r="E400" s="172" t="s">
        <v>1</v>
      </c>
      <c r="F400" s="173" t="s">
        <v>88</v>
      </c>
      <c r="H400" s="174">
        <v>2</v>
      </c>
      <c r="I400" s="175"/>
      <c r="L400" s="170"/>
      <c r="M400" s="176"/>
      <c r="N400" s="177"/>
      <c r="O400" s="177"/>
      <c r="P400" s="177"/>
      <c r="Q400" s="177"/>
      <c r="R400" s="177"/>
      <c r="S400" s="177"/>
      <c r="T400" s="178"/>
      <c r="AT400" s="172" t="s">
        <v>175</v>
      </c>
      <c r="AU400" s="172" t="s">
        <v>88</v>
      </c>
      <c r="AV400" s="12" t="s">
        <v>88</v>
      </c>
      <c r="AW400" s="12" t="s">
        <v>36</v>
      </c>
      <c r="AX400" s="12" t="s">
        <v>21</v>
      </c>
      <c r="AY400" s="172" t="s">
        <v>166</v>
      </c>
    </row>
    <row r="401" spans="2:65" s="1" customFormat="1" ht="24" customHeight="1">
      <c r="B401" s="156"/>
      <c r="C401" s="179" t="s">
        <v>1398</v>
      </c>
      <c r="D401" s="179" t="s">
        <v>226</v>
      </c>
      <c r="E401" s="180" t="s">
        <v>3214</v>
      </c>
      <c r="F401" s="181" t="s">
        <v>3215</v>
      </c>
      <c r="G401" s="182" t="s">
        <v>223</v>
      </c>
      <c r="H401" s="183">
        <v>2</v>
      </c>
      <c r="I401" s="184"/>
      <c r="J401" s="185">
        <f>ROUND(I401*H401,2)</f>
        <v>0</v>
      </c>
      <c r="K401" s="181" t="s">
        <v>1</v>
      </c>
      <c r="L401" s="186"/>
      <c r="M401" s="187" t="s">
        <v>1</v>
      </c>
      <c r="N401" s="188" t="s">
        <v>45</v>
      </c>
      <c r="O401" s="55"/>
      <c r="P401" s="166">
        <f>O401*H401</f>
        <v>0</v>
      </c>
      <c r="Q401" s="166">
        <v>2.5000000000000001E-4</v>
      </c>
      <c r="R401" s="166">
        <f>Q401*H401</f>
        <v>5.0000000000000001E-4</v>
      </c>
      <c r="S401" s="166">
        <v>0</v>
      </c>
      <c r="T401" s="167">
        <f>S401*H401</f>
        <v>0</v>
      </c>
      <c r="AR401" s="168" t="s">
        <v>589</v>
      </c>
      <c r="AT401" s="168" t="s">
        <v>226</v>
      </c>
      <c r="AU401" s="168" t="s">
        <v>88</v>
      </c>
      <c r="AY401" s="17" t="s">
        <v>166</v>
      </c>
      <c r="BE401" s="169">
        <f>IF(N401="základní",J401,0)</f>
        <v>0</v>
      </c>
      <c r="BF401" s="169">
        <f>IF(N401="snížená",J401,0)</f>
        <v>0</v>
      </c>
      <c r="BG401" s="169">
        <f>IF(N401="zákl. přenesená",J401,0)</f>
        <v>0</v>
      </c>
      <c r="BH401" s="169">
        <f>IF(N401="sníž. přenesená",J401,0)</f>
        <v>0</v>
      </c>
      <c r="BI401" s="169">
        <f>IF(N401="nulová",J401,0)</f>
        <v>0</v>
      </c>
      <c r="BJ401" s="17" t="s">
        <v>21</v>
      </c>
      <c r="BK401" s="169">
        <f>ROUND(I401*H401,2)</f>
        <v>0</v>
      </c>
      <c r="BL401" s="17" t="s">
        <v>589</v>
      </c>
      <c r="BM401" s="168" t="s">
        <v>3216</v>
      </c>
    </row>
    <row r="402" spans="2:65" s="12" customFormat="1" ht="10.199999999999999">
      <c r="B402" s="170"/>
      <c r="D402" s="171" t="s">
        <v>175</v>
      </c>
      <c r="E402" s="172" t="s">
        <v>1</v>
      </c>
      <c r="F402" s="173" t="s">
        <v>3217</v>
      </c>
      <c r="H402" s="174">
        <v>2</v>
      </c>
      <c r="I402" s="175"/>
      <c r="L402" s="170"/>
      <c r="M402" s="176"/>
      <c r="N402" s="177"/>
      <c r="O402" s="177"/>
      <c r="P402" s="177"/>
      <c r="Q402" s="177"/>
      <c r="R402" s="177"/>
      <c r="S402" s="177"/>
      <c r="T402" s="178"/>
      <c r="AT402" s="172" t="s">
        <v>175</v>
      </c>
      <c r="AU402" s="172" t="s">
        <v>88</v>
      </c>
      <c r="AV402" s="12" t="s">
        <v>88</v>
      </c>
      <c r="AW402" s="12" t="s">
        <v>36</v>
      </c>
      <c r="AX402" s="12" t="s">
        <v>21</v>
      </c>
      <c r="AY402" s="172" t="s">
        <v>166</v>
      </c>
    </row>
    <row r="403" spans="2:65" s="1" customFormat="1" ht="24" customHeight="1">
      <c r="B403" s="156"/>
      <c r="C403" s="157" t="s">
        <v>1404</v>
      </c>
      <c r="D403" s="157" t="s">
        <v>168</v>
      </c>
      <c r="E403" s="158" t="s">
        <v>3218</v>
      </c>
      <c r="F403" s="159" t="s">
        <v>3219</v>
      </c>
      <c r="G403" s="160" t="s">
        <v>223</v>
      </c>
      <c r="H403" s="161">
        <v>8</v>
      </c>
      <c r="I403" s="162"/>
      <c r="J403" s="163">
        <f>ROUND(I403*H403,2)</f>
        <v>0</v>
      </c>
      <c r="K403" s="159" t="s">
        <v>575</v>
      </c>
      <c r="L403" s="32"/>
      <c r="M403" s="164" t="s">
        <v>1</v>
      </c>
      <c r="N403" s="165" t="s">
        <v>45</v>
      </c>
      <c r="O403" s="55"/>
      <c r="P403" s="166">
        <f>O403*H403</f>
        <v>0</v>
      </c>
      <c r="Q403" s="166">
        <v>0</v>
      </c>
      <c r="R403" s="166">
        <f>Q403*H403</f>
        <v>0</v>
      </c>
      <c r="S403" s="166">
        <v>0</v>
      </c>
      <c r="T403" s="167">
        <f>S403*H403</f>
        <v>0</v>
      </c>
      <c r="AR403" s="168" t="s">
        <v>556</v>
      </c>
      <c r="AT403" s="168" t="s">
        <v>168</v>
      </c>
      <c r="AU403" s="168" t="s">
        <v>88</v>
      </c>
      <c r="AY403" s="17" t="s">
        <v>166</v>
      </c>
      <c r="BE403" s="169">
        <f>IF(N403="základní",J403,0)</f>
        <v>0</v>
      </c>
      <c r="BF403" s="169">
        <f>IF(N403="snížená",J403,0)</f>
        <v>0</v>
      </c>
      <c r="BG403" s="169">
        <f>IF(N403="zákl. přenesená",J403,0)</f>
        <v>0</v>
      </c>
      <c r="BH403" s="169">
        <f>IF(N403="sníž. přenesená",J403,0)</f>
        <v>0</v>
      </c>
      <c r="BI403" s="169">
        <f>IF(N403="nulová",J403,0)</f>
        <v>0</v>
      </c>
      <c r="BJ403" s="17" t="s">
        <v>21</v>
      </c>
      <c r="BK403" s="169">
        <f>ROUND(I403*H403,2)</f>
        <v>0</v>
      </c>
      <c r="BL403" s="17" t="s">
        <v>556</v>
      </c>
      <c r="BM403" s="168" t="s">
        <v>3220</v>
      </c>
    </row>
    <row r="404" spans="2:65" s="12" customFormat="1" ht="10.199999999999999">
      <c r="B404" s="170"/>
      <c r="D404" s="171" t="s">
        <v>175</v>
      </c>
      <c r="E404" s="172" t="s">
        <v>1</v>
      </c>
      <c r="F404" s="173" t="s">
        <v>206</v>
      </c>
      <c r="H404" s="174">
        <v>8</v>
      </c>
      <c r="I404" s="175"/>
      <c r="L404" s="170"/>
      <c r="M404" s="176"/>
      <c r="N404" s="177"/>
      <c r="O404" s="177"/>
      <c r="P404" s="177"/>
      <c r="Q404" s="177"/>
      <c r="R404" s="177"/>
      <c r="S404" s="177"/>
      <c r="T404" s="178"/>
      <c r="AT404" s="172" t="s">
        <v>175</v>
      </c>
      <c r="AU404" s="172" t="s">
        <v>88</v>
      </c>
      <c r="AV404" s="12" t="s">
        <v>88</v>
      </c>
      <c r="AW404" s="12" t="s">
        <v>36</v>
      </c>
      <c r="AX404" s="12" t="s">
        <v>21</v>
      </c>
      <c r="AY404" s="172" t="s">
        <v>166</v>
      </c>
    </row>
    <row r="405" spans="2:65" s="1" customFormat="1" ht="24" customHeight="1">
      <c r="B405" s="156"/>
      <c r="C405" s="179" t="s">
        <v>1408</v>
      </c>
      <c r="D405" s="179" t="s">
        <v>226</v>
      </c>
      <c r="E405" s="180" t="s">
        <v>3221</v>
      </c>
      <c r="F405" s="181" t="s">
        <v>3222</v>
      </c>
      <c r="G405" s="182" t="s">
        <v>223</v>
      </c>
      <c r="H405" s="183">
        <v>17</v>
      </c>
      <c r="I405" s="184"/>
      <c r="J405" s="185">
        <f>ROUND(I405*H405,2)</f>
        <v>0</v>
      </c>
      <c r="K405" s="181" t="s">
        <v>1</v>
      </c>
      <c r="L405" s="186"/>
      <c r="M405" s="187" t="s">
        <v>1</v>
      </c>
      <c r="N405" s="188" t="s">
        <v>45</v>
      </c>
      <c r="O405" s="55"/>
      <c r="P405" s="166">
        <f>O405*H405</f>
        <v>0</v>
      </c>
      <c r="Q405" s="166">
        <v>3.5999999999999999E-3</v>
      </c>
      <c r="R405" s="166">
        <f>Q405*H405</f>
        <v>6.1199999999999997E-2</v>
      </c>
      <c r="S405" s="166">
        <v>0</v>
      </c>
      <c r="T405" s="167">
        <f>S405*H405</f>
        <v>0</v>
      </c>
      <c r="AR405" s="168" t="s">
        <v>589</v>
      </c>
      <c r="AT405" s="168" t="s">
        <v>226</v>
      </c>
      <c r="AU405" s="168" t="s">
        <v>88</v>
      </c>
      <c r="AY405" s="17" t="s">
        <v>166</v>
      </c>
      <c r="BE405" s="169">
        <f>IF(N405="základní",J405,0)</f>
        <v>0</v>
      </c>
      <c r="BF405" s="169">
        <f>IF(N405="snížená",J405,0)</f>
        <v>0</v>
      </c>
      <c r="BG405" s="169">
        <f>IF(N405="zákl. přenesená",J405,0)</f>
        <v>0</v>
      </c>
      <c r="BH405" s="169">
        <f>IF(N405="sníž. přenesená",J405,0)</f>
        <v>0</v>
      </c>
      <c r="BI405" s="169">
        <f>IF(N405="nulová",J405,0)</f>
        <v>0</v>
      </c>
      <c r="BJ405" s="17" t="s">
        <v>21</v>
      </c>
      <c r="BK405" s="169">
        <f>ROUND(I405*H405,2)</f>
        <v>0</v>
      </c>
      <c r="BL405" s="17" t="s">
        <v>589</v>
      </c>
      <c r="BM405" s="168" t="s">
        <v>3223</v>
      </c>
    </row>
    <row r="406" spans="2:65" s="12" customFormat="1" ht="10.199999999999999">
      <c r="B406" s="170"/>
      <c r="D406" s="171" t="s">
        <v>175</v>
      </c>
      <c r="E406" s="172" t="s">
        <v>1</v>
      </c>
      <c r="F406" s="173" t="s">
        <v>254</v>
      </c>
      <c r="H406" s="174">
        <v>17</v>
      </c>
      <c r="I406" s="175"/>
      <c r="L406" s="170"/>
      <c r="M406" s="176"/>
      <c r="N406" s="177"/>
      <c r="O406" s="177"/>
      <c r="P406" s="177"/>
      <c r="Q406" s="177"/>
      <c r="R406" s="177"/>
      <c r="S406" s="177"/>
      <c r="T406" s="178"/>
      <c r="AT406" s="172" t="s">
        <v>175</v>
      </c>
      <c r="AU406" s="172" t="s">
        <v>88</v>
      </c>
      <c r="AV406" s="12" t="s">
        <v>88</v>
      </c>
      <c r="AW406" s="12" t="s">
        <v>36</v>
      </c>
      <c r="AX406" s="12" t="s">
        <v>21</v>
      </c>
      <c r="AY406" s="172" t="s">
        <v>166</v>
      </c>
    </row>
    <row r="407" spans="2:65" s="1" customFormat="1" ht="16.5" customHeight="1">
      <c r="B407" s="156"/>
      <c r="C407" s="179" t="s">
        <v>1413</v>
      </c>
      <c r="D407" s="179" t="s">
        <v>226</v>
      </c>
      <c r="E407" s="180" t="s">
        <v>3224</v>
      </c>
      <c r="F407" s="181" t="s">
        <v>3225</v>
      </c>
      <c r="G407" s="182" t="s">
        <v>223</v>
      </c>
      <c r="H407" s="183">
        <v>34</v>
      </c>
      <c r="I407" s="184"/>
      <c r="J407" s="185">
        <f>ROUND(I407*H407,2)</f>
        <v>0</v>
      </c>
      <c r="K407" s="181" t="s">
        <v>1</v>
      </c>
      <c r="L407" s="186"/>
      <c r="M407" s="187" t="s">
        <v>1</v>
      </c>
      <c r="N407" s="188" t="s">
        <v>45</v>
      </c>
      <c r="O407" s="55"/>
      <c r="P407" s="166">
        <f>O407*H407</f>
        <v>0</v>
      </c>
      <c r="Q407" s="166">
        <v>1.8000000000000001E-4</v>
      </c>
      <c r="R407" s="166">
        <f>Q407*H407</f>
        <v>6.1200000000000004E-3</v>
      </c>
      <c r="S407" s="166">
        <v>0</v>
      </c>
      <c r="T407" s="167">
        <f>S407*H407</f>
        <v>0</v>
      </c>
      <c r="AR407" s="168" t="s">
        <v>589</v>
      </c>
      <c r="AT407" s="168" t="s">
        <v>226</v>
      </c>
      <c r="AU407" s="168" t="s">
        <v>88</v>
      </c>
      <c r="AY407" s="17" t="s">
        <v>166</v>
      </c>
      <c r="BE407" s="169">
        <f>IF(N407="základní",J407,0)</f>
        <v>0</v>
      </c>
      <c r="BF407" s="169">
        <f>IF(N407="snížená",J407,0)</f>
        <v>0</v>
      </c>
      <c r="BG407" s="169">
        <f>IF(N407="zákl. přenesená",J407,0)</f>
        <v>0</v>
      </c>
      <c r="BH407" s="169">
        <f>IF(N407="sníž. přenesená",J407,0)</f>
        <v>0</v>
      </c>
      <c r="BI407" s="169">
        <f>IF(N407="nulová",J407,0)</f>
        <v>0</v>
      </c>
      <c r="BJ407" s="17" t="s">
        <v>21</v>
      </c>
      <c r="BK407" s="169">
        <f>ROUND(I407*H407,2)</f>
        <v>0</v>
      </c>
      <c r="BL407" s="17" t="s">
        <v>589</v>
      </c>
      <c r="BM407" s="168" t="s">
        <v>3226</v>
      </c>
    </row>
    <row r="408" spans="2:65" s="12" customFormat="1" ht="10.199999999999999">
      <c r="B408" s="170"/>
      <c r="D408" s="171" t="s">
        <v>175</v>
      </c>
      <c r="E408" s="172" t="s">
        <v>1</v>
      </c>
      <c r="F408" s="173" t="s">
        <v>464</v>
      </c>
      <c r="H408" s="174">
        <v>34</v>
      </c>
      <c r="I408" s="175"/>
      <c r="L408" s="170"/>
      <c r="M408" s="176"/>
      <c r="N408" s="177"/>
      <c r="O408" s="177"/>
      <c r="P408" s="177"/>
      <c r="Q408" s="177"/>
      <c r="R408" s="177"/>
      <c r="S408" s="177"/>
      <c r="T408" s="178"/>
      <c r="AT408" s="172" t="s">
        <v>175</v>
      </c>
      <c r="AU408" s="172" t="s">
        <v>88</v>
      </c>
      <c r="AV408" s="12" t="s">
        <v>88</v>
      </c>
      <c r="AW408" s="12" t="s">
        <v>36</v>
      </c>
      <c r="AX408" s="12" t="s">
        <v>21</v>
      </c>
      <c r="AY408" s="172" t="s">
        <v>166</v>
      </c>
    </row>
    <row r="409" spans="2:65" s="1" customFormat="1" ht="24" customHeight="1">
      <c r="B409" s="156"/>
      <c r="C409" s="157" t="s">
        <v>1420</v>
      </c>
      <c r="D409" s="157" t="s">
        <v>168</v>
      </c>
      <c r="E409" s="158" t="s">
        <v>3227</v>
      </c>
      <c r="F409" s="159" t="s">
        <v>3228</v>
      </c>
      <c r="G409" s="160" t="s">
        <v>223</v>
      </c>
      <c r="H409" s="161">
        <v>4</v>
      </c>
      <c r="I409" s="162"/>
      <c r="J409" s="163">
        <f>ROUND(I409*H409,2)</f>
        <v>0</v>
      </c>
      <c r="K409" s="159" t="s">
        <v>575</v>
      </c>
      <c r="L409" s="32"/>
      <c r="M409" s="164" t="s">
        <v>1</v>
      </c>
      <c r="N409" s="165" t="s">
        <v>45</v>
      </c>
      <c r="O409" s="55"/>
      <c r="P409" s="166">
        <f>O409*H409</f>
        <v>0</v>
      </c>
      <c r="Q409" s="166">
        <v>0</v>
      </c>
      <c r="R409" s="166">
        <f>Q409*H409</f>
        <v>0</v>
      </c>
      <c r="S409" s="166">
        <v>0</v>
      </c>
      <c r="T409" s="167">
        <f>S409*H409</f>
        <v>0</v>
      </c>
      <c r="AR409" s="168" t="s">
        <v>556</v>
      </c>
      <c r="AT409" s="168" t="s">
        <v>168</v>
      </c>
      <c r="AU409" s="168" t="s">
        <v>88</v>
      </c>
      <c r="AY409" s="17" t="s">
        <v>166</v>
      </c>
      <c r="BE409" s="169">
        <f>IF(N409="základní",J409,0)</f>
        <v>0</v>
      </c>
      <c r="BF409" s="169">
        <f>IF(N409="snížená",J409,0)</f>
        <v>0</v>
      </c>
      <c r="BG409" s="169">
        <f>IF(N409="zákl. přenesená",J409,0)</f>
        <v>0</v>
      </c>
      <c r="BH409" s="169">
        <f>IF(N409="sníž. přenesená",J409,0)</f>
        <v>0</v>
      </c>
      <c r="BI409" s="169">
        <f>IF(N409="nulová",J409,0)</f>
        <v>0</v>
      </c>
      <c r="BJ409" s="17" t="s">
        <v>21</v>
      </c>
      <c r="BK409" s="169">
        <f>ROUND(I409*H409,2)</f>
        <v>0</v>
      </c>
      <c r="BL409" s="17" t="s">
        <v>556</v>
      </c>
      <c r="BM409" s="168" t="s">
        <v>3229</v>
      </c>
    </row>
    <row r="410" spans="2:65" s="12" customFormat="1" ht="10.199999999999999">
      <c r="B410" s="170"/>
      <c r="D410" s="171" t="s">
        <v>175</v>
      </c>
      <c r="E410" s="172" t="s">
        <v>1</v>
      </c>
      <c r="F410" s="173" t="s">
        <v>173</v>
      </c>
      <c r="H410" s="174">
        <v>4</v>
      </c>
      <c r="I410" s="175"/>
      <c r="L410" s="170"/>
      <c r="M410" s="176"/>
      <c r="N410" s="177"/>
      <c r="O410" s="177"/>
      <c r="P410" s="177"/>
      <c r="Q410" s="177"/>
      <c r="R410" s="177"/>
      <c r="S410" s="177"/>
      <c r="T410" s="178"/>
      <c r="AT410" s="172" t="s">
        <v>175</v>
      </c>
      <c r="AU410" s="172" t="s">
        <v>88</v>
      </c>
      <c r="AV410" s="12" t="s">
        <v>88</v>
      </c>
      <c r="AW410" s="12" t="s">
        <v>36</v>
      </c>
      <c r="AX410" s="12" t="s">
        <v>21</v>
      </c>
      <c r="AY410" s="172" t="s">
        <v>166</v>
      </c>
    </row>
    <row r="411" spans="2:65" s="1" customFormat="1" ht="48" customHeight="1">
      <c r="B411" s="156"/>
      <c r="C411" s="179" t="s">
        <v>1426</v>
      </c>
      <c r="D411" s="179" t="s">
        <v>226</v>
      </c>
      <c r="E411" s="180" t="s">
        <v>3230</v>
      </c>
      <c r="F411" s="181" t="s">
        <v>3231</v>
      </c>
      <c r="G411" s="182" t="s">
        <v>223</v>
      </c>
      <c r="H411" s="183">
        <v>4</v>
      </c>
      <c r="I411" s="184"/>
      <c r="J411" s="185">
        <f>ROUND(I411*H411,2)</f>
        <v>0</v>
      </c>
      <c r="K411" s="181" t="s">
        <v>575</v>
      </c>
      <c r="L411" s="186"/>
      <c r="M411" s="187" t="s">
        <v>1</v>
      </c>
      <c r="N411" s="188" t="s">
        <v>45</v>
      </c>
      <c r="O411" s="55"/>
      <c r="P411" s="166">
        <f>O411*H411</f>
        <v>0</v>
      </c>
      <c r="Q411" s="166">
        <v>3.0000000000000001E-3</v>
      </c>
      <c r="R411" s="166">
        <f>Q411*H411</f>
        <v>1.2E-2</v>
      </c>
      <c r="S411" s="166">
        <v>0</v>
      </c>
      <c r="T411" s="167">
        <f>S411*H411</f>
        <v>0</v>
      </c>
      <c r="AR411" s="168" t="s">
        <v>589</v>
      </c>
      <c r="AT411" s="168" t="s">
        <v>226</v>
      </c>
      <c r="AU411" s="168" t="s">
        <v>88</v>
      </c>
      <c r="AY411" s="17" t="s">
        <v>166</v>
      </c>
      <c r="BE411" s="169">
        <f>IF(N411="základní",J411,0)</f>
        <v>0</v>
      </c>
      <c r="BF411" s="169">
        <f>IF(N411="snížená",J411,0)</f>
        <v>0</v>
      </c>
      <c r="BG411" s="169">
        <f>IF(N411="zákl. přenesená",J411,0)</f>
        <v>0</v>
      </c>
      <c r="BH411" s="169">
        <f>IF(N411="sníž. přenesená",J411,0)</f>
        <v>0</v>
      </c>
      <c r="BI411" s="169">
        <f>IF(N411="nulová",J411,0)</f>
        <v>0</v>
      </c>
      <c r="BJ411" s="17" t="s">
        <v>21</v>
      </c>
      <c r="BK411" s="169">
        <f>ROUND(I411*H411,2)</f>
        <v>0</v>
      </c>
      <c r="BL411" s="17" t="s">
        <v>589</v>
      </c>
      <c r="BM411" s="168" t="s">
        <v>3232</v>
      </c>
    </row>
    <row r="412" spans="2:65" s="12" customFormat="1" ht="10.199999999999999">
      <c r="B412" s="170"/>
      <c r="D412" s="171" t="s">
        <v>175</v>
      </c>
      <c r="E412" s="172" t="s">
        <v>1</v>
      </c>
      <c r="F412" s="173" t="s">
        <v>173</v>
      </c>
      <c r="H412" s="174">
        <v>4</v>
      </c>
      <c r="I412" s="175"/>
      <c r="L412" s="170"/>
      <c r="M412" s="176"/>
      <c r="N412" s="177"/>
      <c r="O412" s="177"/>
      <c r="P412" s="177"/>
      <c r="Q412" s="177"/>
      <c r="R412" s="177"/>
      <c r="S412" s="177"/>
      <c r="T412" s="178"/>
      <c r="AT412" s="172" t="s">
        <v>175</v>
      </c>
      <c r="AU412" s="172" t="s">
        <v>88</v>
      </c>
      <c r="AV412" s="12" t="s">
        <v>88</v>
      </c>
      <c r="AW412" s="12" t="s">
        <v>36</v>
      </c>
      <c r="AX412" s="12" t="s">
        <v>21</v>
      </c>
      <c r="AY412" s="172" t="s">
        <v>166</v>
      </c>
    </row>
    <row r="413" spans="2:65" s="1" customFormat="1" ht="16.5" customHeight="1">
      <c r="B413" s="156"/>
      <c r="C413" s="179" t="s">
        <v>1431</v>
      </c>
      <c r="D413" s="179" t="s">
        <v>226</v>
      </c>
      <c r="E413" s="180" t="s">
        <v>3233</v>
      </c>
      <c r="F413" s="181" t="s">
        <v>3234</v>
      </c>
      <c r="G413" s="182" t="s">
        <v>223</v>
      </c>
      <c r="H413" s="183">
        <v>16</v>
      </c>
      <c r="I413" s="184"/>
      <c r="J413" s="185">
        <f>ROUND(I413*H413,2)</f>
        <v>0</v>
      </c>
      <c r="K413" s="181" t="s">
        <v>1</v>
      </c>
      <c r="L413" s="186"/>
      <c r="M413" s="187" t="s">
        <v>1</v>
      </c>
      <c r="N413" s="188" t="s">
        <v>45</v>
      </c>
      <c r="O413" s="55"/>
      <c r="P413" s="166">
        <f>O413*H413</f>
        <v>0</v>
      </c>
      <c r="Q413" s="166">
        <v>1.8000000000000001E-4</v>
      </c>
      <c r="R413" s="166">
        <f>Q413*H413</f>
        <v>2.8800000000000002E-3</v>
      </c>
      <c r="S413" s="166">
        <v>0</v>
      </c>
      <c r="T413" s="167">
        <f>S413*H413</f>
        <v>0</v>
      </c>
      <c r="AR413" s="168" t="s">
        <v>589</v>
      </c>
      <c r="AT413" s="168" t="s">
        <v>226</v>
      </c>
      <c r="AU413" s="168" t="s">
        <v>88</v>
      </c>
      <c r="AY413" s="17" t="s">
        <v>166</v>
      </c>
      <c r="BE413" s="169">
        <f>IF(N413="základní",J413,0)</f>
        <v>0</v>
      </c>
      <c r="BF413" s="169">
        <f>IF(N413="snížená",J413,0)</f>
        <v>0</v>
      </c>
      <c r="BG413" s="169">
        <f>IF(N413="zákl. přenesená",J413,0)</f>
        <v>0</v>
      </c>
      <c r="BH413" s="169">
        <f>IF(N413="sníž. přenesená",J413,0)</f>
        <v>0</v>
      </c>
      <c r="BI413" s="169">
        <f>IF(N413="nulová",J413,0)</f>
        <v>0</v>
      </c>
      <c r="BJ413" s="17" t="s">
        <v>21</v>
      </c>
      <c r="BK413" s="169">
        <f>ROUND(I413*H413,2)</f>
        <v>0</v>
      </c>
      <c r="BL413" s="17" t="s">
        <v>589</v>
      </c>
      <c r="BM413" s="168" t="s">
        <v>3235</v>
      </c>
    </row>
    <row r="414" spans="2:65" s="12" customFormat="1" ht="10.199999999999999">
      <c r="B414" s="170"/>
      <c r="D414" s="171" t="s">
        <v>175</v>
      </c>
      <c r="E414" s="172" t="s">
        <v>1</v>
      </c>
      <c r="F414" s="173" t="s">
        <v>246</v>
      </c>
      <c r="H414" s="174">
        <v>16</v>
      </c>
      <c r="I414" s="175"/>
      <c r="L414" s="170"/>
      <c r="M414" s="176"/>
      <c r="N414" s="177"/>
      <c r="O414" s="177"/>
      <c r="P414" s="177"/>
      <c r="Q414" s="177"/>
      <c r="R414" s="177"/>
      <c r="S414" s="177"/>
      <c r="T414" s="178"/>
      <c r="AT414" s="172" t="s">
        <v>175</v>
      </c>
      <c r="AU414" s="172" t="s">
        <v>88</v>
      </c>
      <c r="AV414" s="12" t="s">
        <v>88</v>
      </c>
      <c r="AW414" s="12" t="s">
        <v>36</v>
      </c>
      <c r="AX414" s="12" t="s">
        <v>21</v>
      </c>
      <c r="AY414" s="172" t="s">
        <v>166</v>
      </c>
    </row>
    <row r="415" spans="2:65" s="1" customFormat="1" ht="36" customHeight="1">
      <c r="B415" s="156"/>
      <c r="C415" s="157" t="s">
        <v>1437</v>
      </c>
      <c r="D415" s="157" t="s">
        <v>168</v>
      </c>
      <c r="E415" s="158" t="s">
        <v>3236</v>
      </c>
      <c r="F415" s="159" t="s">
        <v>3237</v>
      </c>
      <c r="G415" s="160" t="s">
        <v>223</v>
      </c>
      <c r="H415" s="161">
        <v>3</v>
      </c>
      <c r="I415" s="162"/>
      <c r="J415" s="163">
        <f>ROUND(I415*H415,2)</f>
        <v>0</v>
      </c>
      <c r="K415" s="159" t="s">
        <v>575</v>
      </c>
      <c r="L415" s="32"/>
      <c r="M415" s="164" t="s">
        <v>1</v>
      </c>
      <c r="N415" s="165" t="s">
        <v>45</v>
      </c>
      <c r="O415" s="55"/>
      <c r="P415" s="166">
        <f>O415*H415</f>
        <v>0</v>
      </c>
      <c r="Q415" s="166">
        <v>0</v>
      </c>
      <c r="R415" s="166">
        <f>Q415*H415</f>
        <v>0</v>
      </c>
      <c r="S415" s="166">
        <v>0</v>
      </c>
      <c r="T415" s="167">
        <f>S415*H415</f>
        <v>0</v>
      </c>
      <c r="AR415" s="168" t="s">
        <v>556</v>
      </c>
      <c r="AT415" s="168" t="s">
        <v>168</v>
      </c>
      <c r="AU415" s="168" t="s">
        <v>88</v>
      </c>
      <c r="AY415" s="17" t="s">
        <v>166</v>
      </c>
      <c r="BE415" s="169">
        <f>IF(N415="základní",J415,0)</f>
        <v>0</v>
      </c>
      <c r="BF415" s="169">
        <f>IF(N415="snížená",J415,0)</f>
        <v>0</v>
      </c>
      <c r="BG415" s="169">
        <f>IF(N415="zákl. přenesená",J415,0)</f>
        <v>0</v>
      </c>
      <c r="BH415" s="169">
        <f>IF(N415="sníž. přenesená",J415,0)</f>
        <v>0</v>
      </c>
      <c r="BI415" s="169">
        <f>IF(N415="nulová",J415,0)</f>
        <v>0</v>
      </c>
      <c r="BJ415" s="17" t="s">
        <v>21</v>
      </c>
      <c r="BK415" s="169">
        <f>ROUND(I415*H415,2)</f>
        <v>0</v>
      </c>
      <c r="BL415" s="17" t="s">
        <v>556</v>
      </c>
      <c r="BM415" s="168" t="s">
        <v>3238</v>
      </c>
    </row>
    <row r="416" spans="2:65" s="12" customFormat="1" ht="10.199999999999999">
      <c r="B416" s="170"/>
      <c r="D416" s="171" t="s">
        <v>175</v>
      </c>
      <c r="E416" s="172" t="s">
        <v>1</v>
      </c>
      <c r="F416" s="173" t="s">
        <v>181</v>
      </c>
      <c r="H416" s="174">
        <v>3</v>
      </c>
      <c r="I416" s="175"/>
      <c r="L416" s="170"/>
      <c r="M416" s="176"/>
      <c r="N416" s="177"/>
      <c r="O416" s="177"/>
      <c r="P416" s="177"/>
      <c r="Q416" s="177"/>
      <c r="R416" s="177"/>
      <c r="S416" s="177"/>
      <c r="T416" s="178"/>
      <c r="AT416" s="172" t="s">
        <v>175</v>
      </c>
      <c r="AU416" s="172" t="s">
        <v>88</v>
      </c>
      <c r="AV416" s="12" t="s">
        <v>88</v>
      </c>
      <c r="AW416" s="12" t="s">
        <v>36</v>
      </c>
      <c r="AX416" s="12" t="s">
        <v>21</v>
      </c>
      <c r="AY416" s="172" t="s">
        <v>166</v>
      </c>
    </row>
    <row r="417" spans="2:65" s="1" customFormat="1" ht="24" customHeight="1">
      <c r="B417" s="156"/>
      <c r="C417" s="179" t="s">
        <v>1443</v>
      </c>
      <c r="D417" s="179" t="s">
        <v>226</v>
      </c>
      <c r="E417" s="180" t="s">
        <v>3239</v>
      </c>
      <c r="F417" s="181" t="s">
        <v>3240</v>
      </c>
      <c r="G417" s="182" t="s">
        <v>223</v>
      </c>
      <c r="H417" s="183">
        <v>3</v>
      </c>
      <c r="I417" s="184"/>
      <c r="J417" s="185">
        <f>ROUND(I417*H417,2)</f>
        <v>0</v>
      </c>
      <c r="K417" s="181" t="s">
        <v>1</v>
      </c>
      <c r="L417" s="186"/>
      <c r="M417" s="187" t="s">
        <v>1</v>
      </c>
      <c r="N417" s="188" t="s">
        <v>45</v>
      </c>
      <c r="O417" s="55"/>
      <c r="P417" s="166">
        <f>O417*H417</f>
        <v>0</v>
      </c>
      <c r="Q417" s="166">
        <v>5.5999999999999999E-3</v>
      </c>
      <c r="R417" s="166">
        <f>Q417*H417</f>
        <v>1.6799999999999999E-2</v>
      </c>
      <c r="S417" s="166">
        <v>0</v>
      </c>
      <c r="T417" s="167">
        <f>S417*H417</f>
        <v>0</v>
      </c>
      <c r="AR417" s="168" t="s">
        <v>589</v>
      </c>
      <c r="AT417" s="168" t="s">
        <v>226</v>
      </c>
      <c r="AU417" s="168" t="s">
        <v>88</v>
      </c>
      <c r="AY417" s="17" t="s">
        <v>166</v>
      </c>
      <c r="BE417" s="169">
        <f>IF(N417="základní",J417,0)</f>
        <v>0</v>
      </c>
      <c r="BF417" s="169">
        <f>IF(N417="snížená",J417,0)</f>
        <v>0</v>
      </c>
      <c r="BG417" s="169">
        <f>IF(N417="zákl. přenesená",J417,0)</f>
        <v>0</v>
      </c>
      <c r="BH417" s="169">
        <f>IF(N417="sníž. přenesená",J417,0)</f>
        <v>0</v>
      </c>
      <c r="BI417" s="169">
        <f>IF(N417="nulová",J417,0)</f>
        <v>0</v>
      </c>
      <c r="BJ417" s="17" t="s">
        <v>21</v>
      </c>
      <c r="BK417" s="169">
        <f>ROUND(I417*H417,2)</f>
        <v>0</v>
      </c>
      <c r="BL417" s="17" t="s">
        <v>589</v>
      </c>
      <c r="BM417" s="168" t="s">
        <v>3241</v>
      </c>
    </row>
    <row r="418" spans="2:65" s="12" customFormat="1" ht="10.199999999999999">
      <c r="B418" s="170"/>
      <c r="D418" s="171" t="s">
        <v>175</v>
      </c>
      <c r="E418" s="172" t="s">
        <v>1</v>
      </c>
      <c r="F418" s="173" t="s">
        <v>181</v>
      </c>
      <c r="H418" s="174">
        <v>3</v>
      </c>
      <c r="I418" s="175"/>
      <c r="L418" s="170"/>
      <c r="M418" s="176"/>
      <c r="N418" s="177"/>
      <c r="O418" s="177"/>
      <c r="P418" s="177"/>
      <c r="Q418" s="177"/>
      <c r="R418" s="177"/>
      <c r="S418" s="177"/>
      <c r="T418" s="178"/>
      <c r="AT418" s="172" t="s">
        <v>175</v>
      </c>
      <c r="AU418" s="172" t="s">
        <v>88</v>
      </c>
      <c r="AV418" s="12" t="s">
        <v>88</v>
      </c>
      <c r="AW418" s="12" t="s">
        <v>36</v>
      </c>
      <c r="AX418" s="12" t="s">
        <v>21</v>
      </c>
      <c r="AY418" s="172" t="s">
        <v>166</v>
      </c>
    </row>
    <row r="419" spans="2:65" s="1" customFormat="1" ht="16.5" customHeight="1">
      <c r="B419" s="156"/>
      <c r="C419" s="179" t="s">
        <v>1447</v>
      </c>
      <c r="D419" s="179" t="s">
        <v>226</v>
      </c>
      <c r="E419" s="180" t="s">
        <v>3224</v>
      </c>
      <c r="F419" s="181" t="s">
        <v>3225</v>
      </c>
      <c r="G419" s="182" t="s">
        <v>223</v>
      </c>
      <c r="H419" s="183">
        <v>3</v>
      </c>
      <c r="I419" s="184"/>
      <c r="J419" s="185">
        <f>ROUND(I419*H419,2)</f>
        <v>0</v>
      </c>
      <c r="K419" s="181" t="s">
        <v>1</v>
      </c>
      <c r="L419" s="186"/>
      <c r="M419" s="187" t="s">
        <v>1</v>
      </c>
      <c r="N419" s="188" t="s">
        <v>45</v>
      </c>
      <c r="O419" s="55"/>
      <c r="P419" s="166">
        <f>O419*H419</f>
        <v>0</v>
      </c>
      <c r="Q419" s="166">
        <v>1.8000000000000001E-4</v>
      </c>
      <c r="R419" s="166">
        <f>Q419*H419</f>
        <v>5.4000000000000001E-4</v>
      </c>
      <c r="S419" s="166">
        <v>0</v>
      </c>
      <c r="T419" s="167">
        <f>S419*H419</f>
        <v>0</v>
      </c>
      <c r="AR419" s="168" t="s">
        <v>589</v>
      </c>
      <c r="AT419" s="168" t="s">
        <v>226</v>
      </c>
      <c r="AU419" s="168" t="s">
        <v>88</v>
      </c>
      <c r="AY419" s="17" t="s">
        <v>166</v>
      </c>
      <c r="BE419" s="169">
        <f>IF(N419="základní",J419,0)</f>
        <v>0</v>
      </c>
      <c r="BF419" s="169">
        <f>IF(N419="snížená",J419,0)</f>
        <v>0</v>
      </c>
      <c r="BG419" s="169">
        <f>IF(N419="zákl. přenesená",J419,0)</f>
        <v>0</v>
      </c>
      <c r="BH419" s="169">
        <f>IF(N419="sníž. přenesená",J419,0)</f>
        <v>0</v>
      </c>
      <c r="BI419" s="169">
        <f>IF(N419="nulová",J419,0)</f>
        <v>0</v>
      </c>
      <c r="BJ419" s="17" t="s">
        <v>21</v>
      </c>
      <c r="BK419" s="169">
        <f>ROUND(I419*H419,2)</f>
        <v>0</v>
      </c>
      <c r="BL419" s="17" t="s">
        <v>589</v>
      </c>
      <c r="BM419" s="168" t="s">
        <v>3242</v>
      </c>
    </row>
    <row r="420" spans="2:65" s="12" customFormat="1" ht="10.199999999999999">
      <c r="B420" s="170"/>
      <c r="D420" s="171" t="s">
        <v>175</v>
      </c>
      <c r="E420" s="172" t="s">
        <v>1</v>
      </c>
      <c r="F420" s="173" t="s">
        <v>181</v>
      </c>
      <c r="H420" s="174">
        <v>3</v>
      </c>
      <c r="I420" s="175"/>
      <c r="L420" s="170"/>
      <c r="M420" s="176"/>
      <c r="N420" s="177"/>
      <c r="O420" s="177"/>
      <c r="P420" s="177"/>
      <c r="Q420" s="177"/>
      <c r="R420" s="177"/>
      <c r="S420" s="177"/>
      <c r="T420" s="178"/>
      <c r="AT420" s="172" t="s">
        <v>175</v>
      </c>
      <c r="AU420" s="172" t="s">
        <v>88</v>
      </c>
      <c r="AV420" s="12" t="s">
        <v>88</v>
      </c>
      <c r="AW420" s="12" t="s">
        <v>36</v>
      </c>
      <c r="AX420" s="12" t="s">
        <v>21</v>
      </c>
      <c r="AY420" s="172" t="s">
        <v>166</v>
      </c>
    </row>
    <row r="421" spans="2:65" s="1" customFormat="1" ht="36" customHeight="1">
      <c r="B421" s="156"/>
      <c r="C421" s="157" t="s">
        <v>1451</v>
      </c>
      <c r="D421" s="157" t="s">
        <v>168</v>
      </c>
      <c r="E421" s="158" t="s">
        <v>3243</v>
      </c>
      <c r="F421" s="159" t="s">
        <v>3244</v>
      </c>
      <c r="G421" s="160" t="s">
        <v>223</v>
      </c>
      <c r="H421" s="161">
        <v>23</v>
      </c>
      <c r="I421" s="162"/>
      <c r="J421" s="163">
        <f>ROUND(I421*H421,2)</f>
        <v>0</v>
      </c>
      <c r="K421" s="159" t="s">
        <v>575</v>
      </c>
      <c r="L421" s="32"/>
      <c r="M421" s="164" t="s">
        <v>1</v>
      </c>
      <c r="N421" s="165" t="s">
        <v>45</v>
      </c>
      <c r="O421" s="55"/>
      <c r="P421" s="166">
        <f>O421*H421</f>
        <v>0</v>
      </c>
      <c r="Q421" s="166">
        <v>0</v>
      </c>
      <c r="R421" s="166">
        <f>Q421*H421</f>
        <v>0</v>
      </c>
      <c r="S421" s="166">
        <v>0</v>
      </c>
      <c r="T421" s="167">
        <f>S421*H421</f>
        <v>0</v>
      </c>
      <c r="AR421" s="168" t="s">
        <v>556</v>
      </c>
      <c r="AT421" s="168" t="s">
        <v>168</v>
      </c>
      <c r="AU421" s="168" t="s">
        <v>88</v>
      </c>
      <c r="AY421" s="17" t="s">
        <v>166</v>
      </c>
      <c r="BE421" s="169">
        <f>IF(N421="základní",J421,0)</f>
        <v>0</v>
      </c>
      <c r="BF421" s="169">
        <f>IF(N421="snížená",J421,0)</f>
        <v>0</v>
      </c>
      <c r="BG421" s="169">
        <f>IF(N421="zákl. přenesená",J421,0)</f>
        <v>0</v>
      </c>
      <c r="BH421" s="169">
        <f>IF(N421="sníž. přenesená",J421,0)</f>
        <v>0</v>
      </c>
      <c r="BI421" s="169">
        <f>IF(N421="nulová",J421,0)</f>
        <v>0</v>
      </c>
      <c r="BJ421" s="17" t="s">
        <v>21</v>
      </c>
      <c r="BK421" s="169">
        <f>ROUND(I421*H421,2)</f>
        <v>0</v>
      </c>
      <c r="BL421" s="17" t="s">
        <v>556</v>
      </c>
      <c r="BM421" s="168" t="s">
        <v>3245</v>
      </c>
    </row>
    <row r="422" spans="2:65" s="1" customFormat="1" ht="24" customHeight="1">
      <c r="B422" s="156"/>
      <c r="C422" s="179" t="s">
        <v>1455</v>
      </c>
      <c r="D422" s="179" t="s">
        <v>226</v>
      </c>
      <c r="E422" s="180" t="s">
        <v>3246</v>
      </c>
      <c r="F422" s="181" t="s">
        <v>3247</v>
      </c>
      <c r="G422" s="182" t="s">
        <v>223</v>
      </c>
      <c r="H422" s="183">
        <v>5</v>
      </c>
      <c r="I422" s="184"/>
      <c r="J422" s="185">
        <f>ROUND(I422*H422,2)</f>
        <v>0</v>
      </c>
      <c r="K422" s="181" t="s">
        <v>1</v>
      </c>
      <c r="L422" s="186"/>
      <c r="M422" s="187" t="s">
        <v>1</v>
      </c>
      <c r="N422" s="188" t="s">
        <v>45</v>
      </c>
      <c r="O422" s="55"/>
      <c r="P422" s="166">
        <f>O422*H422</f>
        <v>0</v>
      </c>
      <c r="Q422" s="166">
        <v>6.4999999999999997E-3</v>
      </c>
      <c r="R422" s="166">
        <f>Q422*H422</f>
        <v>3.2500000000000001E-2</v>
      </c>
      <c r="S422" s="166">
        <v>0</v>
      </c>
      <c r="T422" s="167">
        <f>S422*H422</f>
        <v>0</v>
      </c>
      <c r="AR422" s="168" t="s">
        <v>589</v>
      </c>
      <c r="AT422" s="168" t="s">
        <v>226</v>
      </c>
      <c r="AU422" s="168" t="s">
        <v>88</v>
      </c>
      <c r="AY422" s="17" t="s">
        <v>166</v>
      </c>
      <c r="BE422" s="169">
        <f>IF(N422="základní",J422,0)</f>
        <v>0</v>
      </c>
      <c r="BF422" s="169">
        <f>IF(N422="snížená",J422,0)</f>
        <v>0</v>
      </c>
      <c r="BG422" s="169">
        <f>IF(N422="zákl. přenesená",J422,0)</f>
        <v>0</v>
      </c>
      <c r="BH422" s="169">
        <f>IF(N422="sníž. přenesená",J422,0)</f>
        <v>0</v>
      </c>
      <c r="BI422" s="169">
        <f>IF(N422="nulová",J422,0)</f>
        <v>0</v>
      </c>
      <c r="BJ422" s="17" t="s">
        <v>21</v>
      </c>
      <c r="BK422" s="169">
        <f>ROUND(I422*H422,2)</f>
        <v>0</v>
      </c>
      <c r="BL422" s="17" t="s">
        <v>589</v>
      </c>
      <c r="BM422" s="168" t="s">
        <v>3248</v>
      </c>
    </row>
    <row r="423" spans="2:65" s="12" customFormat="1" ht="10.199999999999999">
      <c r="B423" s="170"/>
      <c r="D423" s="171" t="s">
        <v>175</v>
      </c>
      <c r="E423" s="172" t="s">
        <v>1</v>
      </c>
      <c r="F423" s="173" t="s">
        <v>188</v>
      </c>
      <c r="H423" s="174">
        <v>5</v>
      </c>
      <c r="I423" s="175"/>
      <c r="L423" s="170"/>
      <c r="M423" s="176"/>
      <c r="N423" s="177"/>
      <c r="O423" s="177"/>
      <c r="P423" s="177"/>
      <c r="Q423" s="177"/>
      <c r="R423" s="177"/>
      <c r="S423" s="177"/>
      <c r="T423" s="178"/>
      <c r="AT423" s="172" t="s">
        <v>175</v>
      </c>
      <c r="AU423" s="172" t="s">
        <v>88</v>
      </c>
      <c r="AV423" s="12" t="s">
        <v>88</v>
      </c>
      <c r="AW423" s="12" t="s">
        <v>36</v>
      </c>
      <c r="AX423" s="12" t="s">
        <v>21</v>
      </c>
      <c r="AY423" s="172" t="s">
        <v>166</v>
      </c>
    </row>
    <row r="424" spans="2:65" s="1" customFormat="1" ht="16.5" customHeight="1">
      <c r="B424" s="156"/>
      <c r="C424" s="179" t="s">
        <v>1461</v>
      </c>
      <c r="D424" s="179" t="s">
        <v>226</v>
      </c>
      <c r="E424" s="180" t="s">
        <v>3249</v>
      </c>
      <c r="F424" s="181" t="s">
        <v>3250</v>
      </c>
      <c r="G424" s="182" t="s">
        <v>223</v>
      </c>
      <c r="H424" s="183">
        <v>10</v>
      </c>
      <c r="I424" s="184"/>
      <c r="J424" s="185">
        <f>ROUND(I424*H424,2)</f>
        <v>0</v>
      </c>
      <c r="K424" s="181" t="s">
        <v>1</v>
      </c>
      <c r="L424" s="186"/>
      <c r="M424" s="187" t="s">
        <v>1</v>
      </c>
      <c r="N424" s="188" t="s">
        <v>45</v>
      </c>
      <c r="O424" s="55"/>
      <c r="P424" s="166">
        <f>O424*H424</f>
        <v>0</v>
      </c>
      <c r="Q424" s="166">
        <v>1.8000000000000001E-4</v>
      </c>
      <c r="R424" s="166">
        <f>Q424*H424</f>
        <v>1.8000000000000002E-3</v>
      </c>
      <c r="S424" s="166">
        <v>0</v>
      </c>
      <c r="T424" s="167">
        <f>S424*H424</f>
        <v>0</v>
      </c>
      <c r="AR424" s="168" t="s">
        <v>589</v>
      </c>
      <c r="AT424" s="168" t="s">
        <v>226</v>
      </c>
      <c r="AU424" s="168" t="s">
        <v>88</v>
      </c>
      <c r="AY424" s="17" t="s">
        <v>166</v>
      </c>
      <c r="BE424" s="169">
        <f>IF(N424="základní",J424,0)</f>
        <v>0</v>
      </c>
      <c r="BF424" s="169">
        <f>IF(N424="snížená",J424,0)</f>
        <v>0</v>
      </c>
      <c r="BG424" s="169">
        <f>IF(N424="zákl. přenesená",J424,0)</f>
        <v>0</v>
      </c>
      <c r="BH424" s="169">
        <f>IF(N424="sníž. přenesená",J424,0)</f>
        <v>0</v>
      </c>
      <c r="BI424" s="169">
        <f>IF(N424="nulová",J424,0)</f>
        <v>0</v>
      </c>
      <c r="BJ424" s="17" t="s">
        <v>21</v>
      </c>
      <c r="BK424" s="169">
        <f>ROUND(I424*H424,2)</f>
        <v>0</v>
      </c>
      <c r="BL424" s="17" t="s">
        <v>589</v>
      </c>
      <c r="BM424" s="168" t="s">
        <v>3251</v>
      </c>
    </row>
    <row r="425" spans="2:65" s="12" customFormat="1" ht="10.199999999999999">
      <c r="B425" s="170"/>
      <c r="D425" s="171" t="s">
        <v>175</v>
      </c>
      <c r="E425" s="172" t="s">
        <v>1</v>
      </c>
      <c r="F425" s="173" t="s">
        <v>26</v>
      </c>
      <c r="H425" s="174">
        <v>10</v>
      </c>
      <c r="I425" s="175"/>
      <c r="L425" s="170"/>
      <c r="M425" s="176"/>
      <c r="N425" s="177"/>
      <c r="O425" s="177"/>
      <c r="P425" s="177"/>
      <c r="Q425" s="177"/>
      <c r="R425" s="177"/>
      <c r="S425" s="177"/>
      <c r="T425" s="178"/>
      <c r="AT425" s="172" t="s">
        <v>175</v>
      </c>
      <c r="AU425" s="172" t="s">
        <v>88</v>
      </c>
      <c r="AV425" s="12" t="s">
        <v>88</v>
      </c>
      <c r="AW425" s="12" t="s">
        <v>36</v>
      </c>
      <c r="AX425" s="12" t="s">
        <v>21</v>
      </c>
      <c r="AY425" s="172" t="s">
        <v>166</v>
      </c>
    </row>
    <row r="426" spans="2:65" s="1" customFormat="1" ht="24" customHeight="1">
      <c r="B426" s="156"/>
      <c r="C426" s="179" t="s">
        <v>1465</v>
      </c>
      <c r="D426" s="179" t="s">
        <v>226</v>
      </c>
      <c r="E426" s="180" t="s">
        <v>3252</v>
      </c>
      <c r="F426" s="181" t="s">
        <v>3253</v>
      </c>
      <c r="G426" s="182" t="s">
        <v>223</v>
      </c>
      <c r="H426" s="183">
        <v>10</v>
      </c>
      <c r="I426" s="184"/>
      <c r="J426" s="185">
        <f>ROUND(I426*H426,2)</f>
        <v>0</v>
      </c>
      <c r="K426" s="181" t="s">
        <v>1</v>
      </c>
      <c r="L426" s="186"/>
      <c r="M426" s="187" t="s">
        <v>1</v>
      </c>
      <c r="N426" s="188" t="s">
        <v>45</v>
      </c>
      <c r="O426" s="55"/>
      <c r="P426" s="166">
        <f>O426*H426</f>
        <v>0</v>
      </c>
      <c r="Q426" s="166">
        <v>6.4999999999999997E-3</v>
      </c>
      <c r="R426" s="166">
        <f>Q426*H426</f>
        <v>6.5000000000000002E-2</v>
      </c>
      <c r="S426" s="166">
        <v>0</v>
      </c>
      <c r="T426" s="167">
        <f>S426*H426</f>
        <v>0</v>
      </c>
      <c r="AR426" s="168" t="s">
        <v>589</v>
      </c>
      <c r="AT426" s="168" t="s">
        <v>226</v>
      </c>
      <c r="AU426" s="168" t="s">
        <v>88</v>
      </c>
      <c r="AY426" s="17" t="s">
        <v>166</v>
      </c>
      <c r="BE426" s="169">
        <f>IF(N426="základní",J426,0)</f>
        <v>0</v>
      </c>
      <c r="BF426" s="169">
        <f>IF(N426="snížená",J426,0)</f>
        <v>0</v>
      </c>
      <c r="BG426" s="169">
        <f>IF(N426="zákl. přenesená",J426,0)</f>
        <v>0</v>
      </c>
      <c r="BH426" s="169">
        <f>IF(N426="sníž. přenesená",J426,0)</f>
        <v>0</v>
      </c>
      <c r="BI426" s="169">
        <f>IF(N426="nulová",J426,0)</f>
        <v>0</v>
      </c>
      <c r="BJ426" s="17" t="s">
        <v>21</v>
      </c>
      <c r="BK426" s="169">
        <f>ROUND(I426*H426,2)</f>
        <v>0</v>
      </c>
      <c r="BL426" s="17" t="s">
        <v>589</v>
      </c>
      <c r="BM426" s="168" t="s">
        <v>3254</v>
      </c>
    </row>
    <row r="427" spans="2:65" s="12" customFormat="1" ht="10.199999999999999">
      <c r="B427" s="170"/>
      <c r="D427" s="171" t="s">
        <v>175</v>
      </c>
      <c r="E427" s="172" t="s">
        <v>1</v>
      </c>
      <c r="F427" s="173" t="s">
        <v>26</v>
      </c>
      <c r="H427" s="174">
        <v>10</v>
      </c>
      <c r="I427" s="175"/>
      <c r="L427" s="170"/>
      <c r="M427" s="176"/>
      <c r="N427" s="177"/>
      <c r="O427" s="177"/>
      <c r="P427" s="177"/>
      <c r="Q427" s="177"/>
      <c r="R427" s="177"/>
      <c r="S427" s="177"/>
      <c r="T427" s="178"/>
      <c r="AT427" s="172" t="s">
        <v>175</v>
      </c>
      <c r="AU427" s="172" t="s">
        <v>88</v>
      </c>
      <c r="AV427" s="12" t="s">
        <v>88</v>
      </c>
      <c r="AW427" s="12" t="s">
        <v>36</v>
      </c>
      <c r="AX427" s="12" t="s">
        <v>21</v>
      </c>
      <c r="AY427" s="172" t="s">
        <v>166</v>
      </c>
    </row>
    <row r="428" spans="2:65" s="1" customFormat="1" ht="16.5" customHeight="1">
      <c r="B428" s="156"/>
      <c r="C428" s="179" t="s">
        <v>1470</v>
      </c>
      <c r="D428" s="179" t="s">
        <v>226</v>
      </c>
      <c r="E428" s="180" t="s">
        <v>3224</v>
      </c>
      <c r="F428" s="181" t="s">
        <v>3225</v>
      </c>
      <c r="G428" s="182" t="s">
        <v>223</v>
      </c>
      <c r="H428" s="183">
        <v>20</v>
      </c>
      <c r="I428" s="184"/>
      <c r="J428" s="185">
        <f>ROUND(I428*H428,2)</f>
        <v>0</v>
      </c>
      <c r="K428" s="181" t="s">
        <v>1</v>
      </c>
      <c r="L428" s="186"/>
      <c r="M428" s="187" t="s">
        <v>1</v>
      </c>
      <c r="N428" s="188" t="s">
        <v>45</v>
      </c>
      <c r="O428" s="55"/>
      <c r="P428" s="166">
        <f>O428*H428</f>
        <v>0</v>
      </c>
      <c r="Q428" s="166">
        <v>1.8000000000000001E-4</v>
      </c>
      <c r="R428" s="166">
        <f>Q428*H428</f>
        <v>3.6000000000000003E-3</v>
      </c>
      <c r="S428" s="166">
        <v>0</v>
      </c>
      <c r="T428" s="167">
        <f>S428*H428</f>
        <v>0</v>
      </c>
      <c r="AR428" s="168" t="s">
        <v>589</v>
      </c>
      <c r="AT428" s="168" t="s">
        <v>226</v>
      </c>
      <c r="AU428" s="168" t="s">
        <v>88</v>
      </c>
      <c r="AY428" s="17" t="s">
        <v>166</v>
      </c>
      <c r="BE428" s="169">
        <f>IF(N428="základní",J428,0)</f>
        <v>0</v>
      </c>
      <c r="BF428" s="169">
        <f>IF(N428="snížená",J428,0)</f>
        <v>0</v>
      </c>
      <c r="BG428" s="169">
        <f>IF(N428="zákl. přenesená",J428,0)</f>
        <v>0</v>
      </c>
      <c r="BH428" s="169">
        <f>IF(N428="sníž. přenesená",J428,0)</f>
        <v>0</v>
      </c>
      <c r="BI428" s="169">
        <f>IF(N428="nulová",J428,0)</f>
        <v>0</v>
      </c>
      <c r="BJ428" s="17" t="s">
        <v>21</v>
      </c>
      <c r="BK428" s="169">
        <f>ROUND(I428*H428,2)</f>
        <v>0</v>
      </c>
      <c r="BL428" s="17" t="s">
        <v>589</v>
      </c>
      <c r="BM428" s="168" t="s">
        <v>3255</v>
      </c>
    </row>
    <row r="429" spans="2:65" s="12" customFormat="1" ht="10.199999999999999">
      <c r="B429" s="170"/>
      <c r="D429" s="171" t="s">
        <v>175</v>
      </c>
      <c r="E429" s="172" t="s">
        <v>1</v>
      </c>
      <c r="F429" s="173" t="s">
        <v>267</v>
      </c>
      <c r="H429" s="174">
        <v>20</v>
      </c>
      <c r="I429" s="175"/>
      <c r="L429" s="170"/>
      <c r="M429" s="176"/>
      <c r="N429" s="177"/>
      <c r="O429" s="177"/>
      <c r="P429" s="177"/>
      <c r="Q429" s="177"/>
      <c r="R429" s="177"/>
      <c r="S429" s="177"/>
      <c r="T429" s="178"/>
      <c r="AT429" s="172" t="s">
        <v>175</v>
      </c>
      <c r="AU429" s="172" t="s">
        <v>88</v>
      </c>
      <c r="AV429" s="12" t="s">
        <v>88</v>
      </c>
      <c r="AW429" s="12" t="s">
        <v>36</v>
      </c>
      <c r="AX429" s="12" t="s">
        <v>21</v>
      </c>
      <c r="AY429" s="172" t="s">
        <v>166</v>
      </c>
    </row>
    <row r="430" spans="2:65" s="1" customFormat="1" ht="24" customHeight="1">
      <c r="B430" s="156"/>
      <c r="C430" s="179" t="s">
        <v>1478</v>
      </c>
      <c r="D430" s="179" t="s">
        <v>226</v>
      </c>
      <c r="E430" s="180" t="s">
        <v>3256</v>
      </c>
      <c r="F430" s="181" t="s">
        <v>3257</v>
      </c>
      <c r="G430" s="182" t="s">
        <v>223</v>
      </c>
      <c r="H430" s="183">
        <v>8</v>
      </c>
      <c r="I430" s="184"/>
      <c r="J430" s="185">
        <f>ROUND(I430*H430,2)</f>
        <v>0</v>
      </c>
      <c r="K430" s="181" t="s">
        <v>1</v>
      </c>
      <c r="L430" s="186"/>
      <c r="M430" s="187" t="s">
        <v>1</v>
      </c>
      <c r="N430" s="188" t="s">
        <v>45</v>
      </c>
      <c r="O430" s="55"/>
      <c r="P430" s="166">
        <f>O430*H430</f>
        <v>0</v>
      </c>
      <c r="Q430" s="166">
        <v>5.5999999999999999E-3</v>
      </c>
      <c r="R430" s="166">
        <f>Q430*H430</f>
        <v>4.48E-2</v>
      </c>
      <c r="S430" s="166">
        <v>0</v>
      </c>
      <c r="T430" s="167">
        <f>S430*H430</f>
        <v>0</v>
      </c>
      <c r="AR430" s="168" t="s">
        <v>589</v>
      </c>
      <c r="AT430" s="168" t="s">
        <v>226</v>
      </c>
      <c r="AU430" s="168" t="s">
        <v>88</v>
      </c>
      <c r="AY430" s="17" t="s">
        <v>166</v>
      </c>
      <c r="BE430" s="169">
        <f>IF(N430="základní",J430,0)</f>
        <v>0</v>
      </c>
      <c r="BF430" s="169">
        <f>IF(N430="snížená",J430,0)</f>
        <v>0</v>
      </c>
      <c r="BG430" s="169">
        <f>IF(N430="zákl. přenesená",J430,0)</f>
        <v>0</v>
      </c>
      <c r="BH430" s="169">
        <f>IF(N430="sníž. přenesená",J430,0)</f>
        <v>0</v>
      </c>
      <c r="BI430" s="169">
        <f>IF(N430="nulová",J430,0)</f>
        <v>0</v>
      </c>
      <c r="BJ430" s="17" t="s">
        <v>21</v>
      </c>
      <c r="BK430" s="169">
        <f>ROUND(I430*H430,2)</f>
        <v>0</v>
      </c>
      <c r="BL430" s="17" t="s">
        <v>589</v>
      </c>
      <c r="BM430" s="168" t="s">
        <v>3258</v>
      </c>
    </row>
    <row r="431" spans="2:65" s="1" customFormat="1" ht="16.5" customHeight="1">
      <c r="B431" s="156"/>
      <c r="C431" s="179" t="s">
        <v>586</v>
      </c>
      <c r="D431" s="179" t="s">
        <v>226</v>
      </c>
      <c r="E431" s="180" t="s">
        <v>3224</v>
      </c>
      <c r="F431" s="181" t="s">
        <v>3225</v>
      </c>
      <c r="G431" s="182" t="s">
        <v>223</v>
      </c>
      <c r="H431" s="183">
        <v>14</v>
      </c>
      <c r="I431" s="184"/>
      <c r="J431" s="185">
        <f>ROUND(I431*H431,2)</f>
        <v>0</v>
      </c>
      <c r="K431" s="181" t="s">
        <v>1</v>
      </c>
      <c r="L431" s="186"/>
      <c r="M431" s="187" t="s">
        <v>1</v>
      </c>
      <c r="N431" s="188" t="s">
        <v>45</v>
      </c>
      <c r="O431" s="55"/>
      <c r="P431" s="166">
        <f>O431*H431</f>
        <v>0</v>
      </c>
      <c r="Q431" s="166">
        <v>1.8000000000000001E-4</v>
      </c>
      <c r="R431" s="166">
        <f>Q431*H431</f>
        <v>2.5200000000000001E-3</v>
      </c>
      <c r="S431" s="166">
        <v>0</v>
      </c>
      <c r="T431" s="167">
        <f>S431*H431</f>
        <v>0</v>
      </c>
      <c r="AR431" s="168" t="s">
        <v>589</v>
      </c>
      <c r="AT431" s="168" t="s">
        <v>226</v>
      </c>
      <c r="AU431" s="168" t="s">
        <v>88</v>
      </c>
      <c r="AY431" s="17" t="s">
        <v>166</v>
      </c>
      <c r="BE431" s="169">
        <f>IF(N431="základní",J431,0)</f>
        <v>0</v>
      </c>
      <c r="BF431" s="169">
        <f>IF(N431="snížená",J431,0)</f>
        <v>0</v>
      </c>
      <c r="BG431" s="169">
        <f>IF(N431="zákl. přenesená",J431,0)</f>
        <v>0</v>
      </c>
      <c r="BH431" s="169">
        <f>IF(N431="sníž. přenesená",J431,0)</f>
        <v>0</v>
      </c>
      <c r="BI431" s="169">
        <f>IF(N431="nulová",J431,0)</f>
        <v>0</v>
      </c>
      <c r="BJ431" s="17" t="s">
        <v>21</v>
      </c>
      <c r="BK431" s="169">
        <f>ROUND(I431*H431,2)</f>
        <v>0</v>
      </c>
      <c r="BL431" s="17" t="s">
        <v>589</v>
      </c>
      <c r="BM431" s="168" t="s">
        <v>3259</v>
      </c>
    </row>
    <row r="432" spans="2:65" s="12" customFormat="1" ht="10.199999999999999">
      <c r="B432" s="170"/>
      <c r="D432" s="171" t="s">
        <v>175</v>
      </c>
      <c r="E432" s="172" t="s">
        <v>1</v>
      </c>
      <c r="F432" s="173" t="s">
        <v>236</v>
      </c>
      <c r="H432" s="174">
        <v>14</v>
      </c>
      <c r="I432" s="175"/>
      <c r="L432" s="170"/>
      <c r="M432" s="176"/>
      <c r="N432" s="177"/>
      <c r="O432" s="177"/>
      <c r="P432" s="177"/>
      <c r="Q432" s="177"/>
      <c r="R432" s="177"/>
      <c r="S432" s="177"/>
      <c r="T432" s="178"/>
      <c r="AT432" s="172" t="s">
        <v>175</v>
      </c>
      <c r="AU432" s="172" t="s">
        <v>88</v>
      </c>
      <c r="AV432" s="12" t="s">
        <v>88</v>
      </c>
      <c r="AW432" s="12" t="s">
        <v>36</v>
      </c>
      <c r="AX432" s="12" t="s">
        <v>21</v>
      </c>
      <c r="AY432" s="172" t="s">
        <v>166</v>
      </c>
    </row>
    <row r="433" spans="2:65" s="1" customFormat="1" ht="24" customHeight="1">
      <c r="B433" s="156"/>
      <c r="C433" s="157" t="s">
        <v>1488</v>
      </c>
      <c r="D433" s="157" t="s">
        <v>168</v>
      </c>
      <c r="E433" s="158" t="s">
        <v>3260</v>
      </c>
      <c r="F433" s="159" t="s">
        <v>3261</v>
      </c>
      <c r="G433" s="160" t="s">
        <v>223</v>
      </c>
      <c r="H433" s="161">
        <v>7</v>
      </c>
      <c r="I433" s="162"/>
      <c r="J433" s="163">
        <f>ROUND(I433*H433,2)</f>
        <v>0</v>
      </c>
      <c r="K433" s="159" t="s">
        <v>575</v>
      </c>
      <c r="L433" s="32"/>
      <c r="M433" s="164" t="s">
        <v>1</v>
      </c>
      <c r="N433" s="165" t="s">
        <v>45</v>
      </c>
      <c r="O433" s="55"/>
      <c r="P433" s="166">
        <f>O433*H433</f>
        <v>0</v>
      </c>
      <c r="Q433" s="166">
        <v>0</v>
      </c>
      <c r="R433" s="166">
        <f>Q433*H433</f>
        <v>0</v>
      </c>
      <c r="S433" s="166">
        <v>0</v>
      </c>
      <c r="T433" s="167">
        <f>S433*H433</f>
        <v>0</v>
      </c>
      <c r="AR433" s="168" t="s">
        <v>556</v>
      </c>
      <c r="AT433" s="168" t="s">
        <v>168</v>
      </c>
      <c r="AU433" s="168" t="s">
        <v>88</v>
      </c>
      <c r="AY433" s="17" t="s">
        <v>166</v>
      </c>
      <c r="BE433" s="169">
        <f>IF(N433="základní",J433,0)</f>
        <v>0</v>
      </c>
      <c r="BF433" s="169">
        <f>IF(N433="snížená",J433,0)</f>
        <v>0</v>
      </c>
      <c r="BG433" s="169">
        <f>IF(N433="zákl. přenesená",J433,0)</f>
        <v>0</v>
      </c>
      <c r="BH433" s="169">
        <f>IF(N433="sníž. přenesená",J433,0)</f>
        <v>0</v>
      </c>
      <c r="BI433" s="169">
        <f>IF(N433="nulová",J433,0)</f>
        <v>0</v>
      </c>
      <c r="BJ433" s="17" t="s">
        <v>21</v>
      </c>
      <c r="BK433" s="169">
        <f>ROUND(I433*H433,2)</f>
        <v>0</v>
      </c>
      <c r="BL433" s="17" t="s">
        <v>556</v>
      </c>
      <c r="BM433" s="168" t="s">
        <v>3262</v>
      </c>
    </row>
    <row r="434" spans="2:65" s="12" customFormat="1" ht="10.199999999999999">
      <c r="B434" s="170"/>
      <c r="D434" s="171" t="s">
        <v>175</v>
      </c>
      <c r="E434" s="172" t="s">
        <v>1</v>
      </c>
      <c r="F434" s="173" t="s">
        <v>201</v>
      </c>
      <c r="H434" s="174">
        <v>7</v>
      </c>
      <c r="I434" s="175"/>
      <c r="L434" s="170"/>
      <c r="M434" s="176"/>
      <c r="N434" s="177"/>
      <c r="O434" s="177"/>
      <c r="P434" s="177"/>
      <c r="Q434" s="177"/>
      <c r="R434" s="177"/>
      <c r="S434" s="177"/>
      <c r="T434" s="178"/>
      <c r="AT434" s="172" t="s">
        <v>175</v>
      </c>
      <c r="AU434" s="172" t="s">
        <v>88</v>
      </c>
      <c r="AV434" s="12" t="s">
        <v>88</v>
      </c>
      <c r="AW434" s="12" t="s">
        <v>36</v>
      </c>
      <c r="AX434" s="12" t="s">
        <v>21</v>
      </c>
      <c r="AY434" s="172" t="s">
        <v>166</v>
      </c>
    </row>
    <row r="435" spans="2:65" s="1" customFormat="1" ht="16.5" customHeight="1">
      <c r="B435" s="156"/>
      <c r="C435" s="179" t="s">
        <v>1494</v>
      </c>
      <c r="D435" s="179" t="s">
        <v>226</v>
      </c>
      <c r="E435" s="180" t="s">
        <v>3263</v>
      </c>
      <c r="F435" s="181" t="s">
        <v>3264</v>
      </c>
      <c r="G435" s="182" t="s">
        <v>223</v>
      </c>
      <c r="H435" s="183">
        <v>5</v>
      </c>
      <c r="I435" s="184"/>
      <c r="J435" s="185">
        <f>ROUND(I435*H435,2)</f>
        <v>0</v>
      </c>
      <c r="K435" s="181" t="s">
        <v>1</v>
      </c>
      <c r="L435" s="186"/>
      <c r="M435" s="187" t="s">
        <v>1</v>
      </c>
      <c r="N435" s="188" t="s">
        <v>45</v>
      </c>
      <c r="O435" s="55"/>
      <c r="P435" s="166">
        <f>O435*H435</f>
        <v>0</v>
      </c>
      <c r="Q435" s="166">
        <v>4.7000000000000002E-3</v>
      </c>
      <c r="R435" s="166">
        <f>Q435*H435</f>
        <v>2.35E-2</v>
      </c>
      <c r="S435" s="166">
        <v>0</v>
      </c>
      <c r="T435" s="167">
        <f>S435*H435</f>
        <v>0</v>
      </c>
      <c r="AR435" s="168" t="s">
        <v>589</v>
      </c>
      <c r="AT435" s="168" t="s">
        <v>226</v>
      </c>
      <c r="AU435" s="168" t="s">
        <v>88</v>
      </c>
      <c r="AY435" s="17" t="s">
        <v>166</v>
      </c>
      <c r="BE435" s="169">
        <f>IF(N435="základní",J435,0)</f>
        <v>0</v>
      </c>
      <c r="BF435" s="169">
        <f>IF(N435="snížená",J435,0)</f>
        <v>0</v>
      </c>
      <c r="BG435" s="169">
        <f>IF(N435="zákl. přenesená",J435,0)</f>
        <v>0</v>
      </c>
      <c r="BH435" s="169">
        <f>IF(N435="sníž. přenesená",J435,0)</f>
        <v>0</v>
      </c>
      <c r="BI435" s="169">
        <f>IF(N435="nulová",J435,0)</f>
        <v>0</v>
      </c>
      <c r="BJ435" s="17" t="s">
        <v>21</v>
      </c>
      <c r="BK435" s="169">
        <f>ROUND(I435*H435,2)</f>
        <v>0</v>
      </c>
      <c r="BL435" s="17" t="s">
        <v>589</v>
      </c>
      <c r="BM435" s="168" t="s">
        <v>3265</v>
      </c>
    </row>
    <row r="436" spans="2:65" s="12" customFormat="1" ht="10.199999999999999">
      <c r="B436" s="170"/>
      <c r="D436" s="171" t="s">
        <v>175</v>
      </c>
      <c r="E436" s="172" t="s">
        <v>1</v>
      </c>
      <c r="F436" s="173" t="s">
        <v>188</v>
      </c>
      <c r="H436" s="174">
        <v>5</v>
      </c>
      <c r="I436" s="175"/>
      <c r="L436" s="170"/>
      <c r="M436" s="176"/>
      <c r="N436" s="177"/>
      <c r="O436" s="177"/>
      <c r="P436" s="177"/>
      <c r="Q436" s="177"/>
      <c r="R436" s="177"/>
      <c r="S436" s="177"/>
      <c r="T436" s="178"/>
      <c r="AT436" s="172" t="s">
        <v>175</v>
      </c>
      <c r="AU436" s="172" t="s">
        <v>88</v>
      </c>
      <c r="AV436" s="12" t="s">
        <v>88</v>
      </c>
      <c r="AW436" s="12" t="s">
        <v>36</v>
      </c>
      <c r="AX436" s="12" t="s">
        <v>21</v>
      </c>
      <c r="AY436" s="172" t="s">
        <v>166</v>
      </c>
    </row>
    <row r="437" spans="2:65" s="1" customFormat="1" ht="16.5" customHeight="1">
      <c r="B437" s="156"/>
      <c r="C437" s="179" t="s">
        <v>1502</v>
      </c>
      <c r="D437" s="179" t="s">
        <v>226</v>
      </c>
      <c r="E437" s="180" t="s">
        <v>3266</v>
      </c>
      <c r="F437" s="181" t="s">
        <v>3267</v>
      </c>
      <c r="G437" s="182" t="s">
        <v>223</v>
      </c>
      <c r="H437" s="183">
        <v>2</v>
      </c>
      <c r="I437" s="184"/>
      <c r="J437" s="185">
        <f>ROUND(I437*H437,2)</f>
        <v>0</v>
      </c>
      <c r="K437" s="181" t="s">
        <v>1</v>
      </c>
      <c r="L437" s="186"/>
      <c r="M437" s="187" t="s">
        <v>1</v>
      </c>
      <c r="N437" s="188" t="s">
        <v>45</v>
      </c>
      <c r="O437" s="55"/>
      <c r="P437" s="166">
        <f>O437*H437</f>
        <v>0</v>
      </c>
      <c r="Q437" s="166">
        <v>4.7000000000000002E-3</v>
      </c>
      <c r="R437" s="166">
        <f>Q437*H437</f>
        <v>9.4000000000000004E-3</v>
      </c>
      <c r="S437" s="166">
        <v>0</v>
      </c>
      <c r="T437" s="167">
        <f>S437*H437</f>
        <v>0</v>
      </c>
      <c r="AR437" s="168" t="s">
        <v>589</v>
      </c>
      <c r="AT437" s="168" t="s">
        <v>226</v>
      </c>
      <c r="AU437" s="168" t="s">
        <v>88</v>
      </c>
      <c r="AY437" s="17" t="s">
        <v>166</v>
      </c>
      <c r="BE437" s="169">
        <f>IF(N437="základní",J437,0)</f>
        <v>0</v>
      </c>
      <c r="BF437" s="169">
        <f>IF(N437="snížená",J437,0)</f>
        <v>0</v>
      </c>
      <c r="BG437" s="169">
        <f>IF(N437="zákl. přenesená",J437,0)</f>
        <v>0</v>
      </c>
      <c r="BH437" s="169">
        <f>IF(N437="sníž. přenesená",J437,0)</f>
        <v>0</v>
      </c>
      <c r="BI437" s="169">
        <f>IF(N437="nulová",J437,0)</f>
        <v>0</v>
      </c>
      <c r="BJ437" s="17" t="s">
        <v>21</v>
      </c>
      <c r="BK437" s="169">
        <f>ROUND(I437*H437,2)</f>
        <v>0</v>
      </c>
      <c r="BL437" s="17" t="s">
        <v>589</v>
      </c>
      <c r="BM437" s="168" t="s">
        <v>3268</v>
      </c>
    </row>
    <row r="438" spans="2:65" s="12" customFormat="1" ht="10.199999999999999">
      <c r="B438" s="170"/>
      <c r="D438" s="171" t="s">
        <v>175</v>
      </c>
      <c r="E438" s="172" t="s">
        <v>1</v>
      </c>
      <c r="F438" s="173" t="s">
        <v>88</v>
      </c>
      <c r="H438" s="174">
        <v>2</v>
      </c>
      <c r="I438" s="175"/>
      <c r="L438" s="170"/>
      <c r="M438" s="176"/>
      <c r="N438" s="177"/>
      <c r="O438" s="177"/>
      <c r="P438" s="177"/>
      <c r="Q438" s="177"/>
      <c r="R438" s="177"/>
      <c r="S438" s="177"/>
      <c r="T438" s="178"/>
      <c r="AT438" s="172" t="s">
        <v>175</v>
      </c>
      <c r="AU438" s="172" t="s">
        <v>88</v>
      </c>
      <c r="AV438" s="12" t="s">
        <v>88</v>
      </c>
      <c r="AW438" s="12" t="s">
        <v>36</v>
      </c>
      <c r="AX438" s="12" t="s">
        <v>21</v>
      </c>
      <c r="AY438" s="172" t="s">
        <v>166</v>
      </c>
    </row>
    <row r="439" spans="2:65" s="1" customFormat="1" ht="36" customHeight="1">
      <c r="B439" s="156"/>
      <c r="C439" s="157" t="s">
        <v>1507</v>
      </c>
      <c r="D439" s="157" t="s">
        <v>168</v>
      </c>
      <c r="E439" s="158" t="s">
        <v>3269</v>
      </c>
      <c r="F439" s="159" t="s">
        <v>3270</v>
      </c>
      <c r="G439" s="160" t="s">
        <v>223</v>
      </c>
      <c r="H439" s="161">
        <v>17</v>
      </c>
      <c r="I439" s="162"/>
      <c r="J439" s="163">
        <f>ROUND(I439*H439,2)</f>
        <v>0</v>
      </c>
      <c r="K439" s="159" t="s">
        <v>575</v>
      </c>
      <c r="L439" s="32"/>
      <c r="M439" s="164" t="s">
        <v>1</v>
      </c>
      <c r="N439" s="165" t="s">
        <v>45</v>
      </c>
      <c r="O439" s="55"/>
      <c r="P439" s="166">
        <f>O439*H439</f>
        <v>0</v>
      </c>
      <c r="Q439" s="166">
        <v>0</v>
      </c>
      <c r="R439" s="166">
        <f>Q439*H439</f>
        <v>0</v>
      </c>
      <c r="S439" s="166">
        <v>0</v>
      </c>
      <c r="T439" s="167">
        <f>S439*H439</f>
        <v>0</v>
      </c>
      <c r="AR439" s="168" t="s">
        <v>556</v>
      </c>
      <c r="AT439" s="168" t="s">
        <v>168</v>
      </c>
      <c r="AU439" s="168" t="s">
        <v>88</v>
      </c>
      <c r="AY439" s="17" t="s">
        <v>166</v>
      </c>
      <c r="BE439" s="169">
        <f>IF(N439="základní",J439,0)</f>
        <v>0</v>
      </c>
      <c r="BF439" s="169">
        <f>IF(N439="snížená",J439,0)</f>
        <v>0</v>
      </c>
      <c r="BG439" s="169">
        <f>IF(N439="zákl. přenesená",J439,0)</f>
        <v>0</v>
      </c>
      <c r="BH439" s="169">
        <f>IF(N439="sníž. přenesená",J439,0)</f>
        <v>0</v>
      </c>
      <c r="BI439" s="169">
        <f>IF(N439="nulová",J439,0)</f>
        <v>0</v>
      </c>
      <c r="BJ439" s="17" t="s">
        <v>21</v>
      </c>
      <c r="BK439" s="169">
        <f>ROUND(I439*H439,2)</f>
        <v>0</v>
      </c>
      <c r="BL439" s="17" t="s">
        <v>556</v>
      </c>
      <c r="BM439" s="168" t="s">
        <v>3271</v>
      </c>
    </row>
    <row r="440" spans="2:65" s="12" customFormat="1" ht="10.199999999999999">
      <c r="B440" s="170"/>
      <c r="D440" s="171" t="s">
        <v>175</v>
      </c>
      <c r="E440" s="172" t="s">
        <v>1</v>
      </c>
      <c r="F440" s="173" t="s">
        <v>3272</v>
      </c>
      <c r="H440" s="174">
        <v>17</v>
      </c>
      <c r="I440" s="175"/>
      <c r="L440" s="170"/>
      <c r="M440" s="176"/>
      <c r="N440" s="177"/>
      <c r="O440" s="177"/>
      <c r="P440" s="177"/>
      <c r="Q440" s="177"/>
      <c r="R440" s="177"/>
      <c r="S440" s="177"/>
      <c r="T440" s="178"/>
      <c r="AT440" s="172" t="s">
        <v>175</v>
      </c>
      <c r="AU440" s="172" t="s">
        <v>88</v>
      </c>
      <c r="AV440" s="12" t="s">
        <v>88</v>
      </c>
      <c r="AW440" s="12" t="s">
        <v>36</v>
      </c>
      <c r="AX440" s="12" t="s">
        <v>21</v>
      </c>
      <c r="AY440" s="172" t="s">
        <v>166</v>
      </c>
    </row>
    <row r="441" spans="2:65" s="1" customFormat="1" ht="24" customHeight="1">
      <c r="B441" s="156"/>
      <c r="C441" s="179" t="s">
        <v>1511</v>
      </c>
      <c r="D441" s="179" t="s">
        <v>226</v>
      </c>
      <c r="E441" s="180" t="s">
        <v>3273</v>
      </c>
      <c r="F441" s="181" t="s">
        <v>3274</v>
      </c>
      <c r="G441" s="182" t="s">
        <v>223</v>
      </c>
      <c r="H441" s="183">
        <v>14</v>
      </c>
      <c r="I441" s="184"/>
      <c r="J441" s="185">
        <f>ROUND(I441*H441,2)</f>
        <v>0</v>
      </c>
      <c r="K441" s="181" t="s">
        <v>1</v>
      </c>
      <c r="L441" s="186"/>
      <c r="M441" s="187" t="s">
        <v>1</v>
      </c>
      <c r="N441" s="188" t="s">
        <v>45</v>
      </c>
      <c r="O441" s="55"/>
      <c r="P441" s="166">
        <f>O441*H441</f>
        <v>0</v>
      </c>
      <c r="Q441" s="166">
        <v>4.7000000000000002E-3</v>
      </c>
      <c r="R441" s="166">
        <f>Q441*H441</f>
        <v>6.5799999999999997E-2</v>
      </c>
      <c r="S441" s="166">
        <v>0</v>
      </c>
      <c r="T441" s="167">
        <f>S441*H441</f>
        <v>0</v>
      </c>
      <c r="AR441" s="168" t="s">
        <v>589</v>
      </c>
      <c r="AT441" s="168" t="s">
        <v>226</v>
      </c>
      <c r="AU441" s="168" t="s">
        <v>88</v>
      </c>
      <c r="AY441" s="17" t="s">
        <v>166</v>
      </c>
      <c r="BE441" s="169">
        <f>IF(N441="základní",J441,0)</f>
        <v>0</v>
      </c>
      <c r="BF441" s="169">
        <f>IF(N441="snížená",J441,0)</f>
        <v>0</v>
      </c>
      <c r="BG441" s="169">
        <f>IF(N441="zákl. přenesená",J441,0)</f>
        <v>0</v>
      </c>
      <c r="BH441" s="169">
        <f>IF(N441="sníž. přenesená",J441,0)</f>
        <v>0</v>
      </c>
      <c r="BI441" s="169">
        <f>IF(N441="nulová",J441,0)</f>
        <v>0</v>
      </c>
      <c r="BJ441" s="17" t="s">
        <v>21</v>
      </c>
      <c r="BK441" s="169">
        <f>ROUND(I441*H441,2)</f>
        <v>0</v>
      </c>
      <c r="BL441" s="17" t="s">
        <v>589</v>
      </c>
      <c r="BM441" s="168" t="s">
        <v>3275</v>
      </c>
    </row>
    <row r="442" spans="2:65" s="12" customFormat="1" ht="10.199999999999999">
      <c r="B442" s="170"/>
      <c r="D442" s="171" t="s">
        <v>175</v>
      </c>
      <c r="E442" s="172" t="s">
        <v>1</v>
      </c>
      <c r="F442" s="173" t="s">
        <v>236</v>
      </c>
      <c r="H442" s="174">
        <v>14</v>
      </c>
      <c r="I442" s="175"/>
      <c r="L442" s="170"/>
      <c r="M442" s="176"/>
      <c r="N442" s="177"/>
      <c r="O442" s="177"/>
      <c r="P442" s="177"/>
      <c r="Q442" s="177"/>
      <c r="R442" s="177"/>
      <c r="S442" s="177"/>
      <c r="T442" s="178"/>
      <c r="AT442" s="172" t="s">
        <v>175</v>
      </c>
      <c r="AU442" s="172" t="s">
        <v>88</v>
      </c>
      <c r="AV442" s="12" t="s">
        <v>88</v>
      </c>
      <c r="AW442" s="12" t="s">
        <v>36</v>
      </c>
      <c r="AX442" s="12" t="s">
        <v>21</v>
      </c>
      <c r="AY442" s="172" t="s">
        <v>166</v>
      </c>
    </row>
    <row r="443" spans="2:65" s="1" customFormat="1" ht="16.5" customHeight="1">
      <c r="B443" s="156"/>
      <c r="C443" s="179" t="s">
        <v>1515</v>
      </c>
      <c r="D443" s="179" t="s">
        <v>226</v>
      </c>
      <c r="E443" s="180" t="s">
        <v>3276</v>
      </c>
      <c r="F443" s="181" t="s">
        <v>3277</v>
      </c>
      <c r="G443" s="182" t="s">
        <v>223</v>
      </c>
      <c r="H443" s="183">
        <v>3</v>
      </c>
      <c r="I443" s="184"/>
      <c r="J443" s="185">
        <f>ROUND(I443*H443,2)</f>
        <v>0</v>
      </c>
      <c r="K443" s="181" t="s">
        <v>1</v>
      </c>
      <c r="L443" s="186"/>
      <c r="M443" s="187" t="s">
        <v>1</v>
      </c>
      <c r="N443" s="188" t="s">
        <v>45</v>
      </c>
      <c r="O443" s="55"/>
      <c r="P443" s="166">
        <f>O443*H443</f>
        <v>0</v>
      </c>
      <c r="Q443" s="166">
        <v>4.7000000000000002E-3</v>
      </c>
      <c r="R443" s="166">
        <f>Q443*H443</f>
        <v>1.4100000000000001E-2</v>
      </c>
      <c r="S443" s="166">
        <v>0</v>
      </c>
      <c r="T443" s="167">
        <f>S443*H443</f>
        <v>0</v>
      </c>
      <c r="AR443" s="168" t="s">
        <v>589</v>
      </c>
      <c r="AT443" s="168" t="s">
        <v>226</v>
      </c>
      <c r="AU443" s="168" t="s">
        <v>88</v>
      </c>
      <c r="AY443" s="17" t="s">
        <v>166</v>
      </c>
      <c r="BE443" s="169">
        <f>IF(N443="základní",J443,0)</f>
        <v>0</v>
      </c>
      <c r="BF443" s="169">
        <f>IF(N443="snížená",J443,0)</f>
        <v>0</v>
      </c>
      <c r="BG443" s="169">
        <f>IF(N443="zákl. přenesená",J443,0)</f>
        <v>0</v>
      </c>
      <c r="BH443" s="169">
        <f>IF(N443="sníž. přenesená",J443,0)</f>
        <v>0</v>
      </c>
      <c r="BI443" s="169">
        <f>IF(N443="nulová",J443,0)</f>
        <v>0</v>
      </c>
      <c r="BJ443" s="17" t="s">
        <v>21</v>
      </c>
      <c r="BK443" s="169">
        <f>ROUND(I443*H443,2)</f>
        <v>0</v>
      </c>
      <c r="BL443" s="17" t="s">
        <v>589</v>
      </c>
      <c r="BM443" s="168" t="s">
        <v>3278</v>
      </c>
    </row>
    <row r="444" spans="2:65" s="12" customFormat="1" ht="10.199999999999999">
      <c r="B444" s="170"/>
      <c r="D444" s="171" t="s">
        <v>175</v>
      </c>
      <c r="E444" s="172" t="s">
        <v>1</v>
      </c>
      <c r="F444" s="173" t="s">
        <v>181</v>
      </c>
      <c r="H444" s="174">
        <v>3</v>
      </c>
      <c r="I444" s="175"/>
      <c r="L444" s="170"/>
      <c r="M444" s="176"/>
      <c r="N444" s="177"/>
      <c r="O444" s="177"/>
      <c r="P444" s="177"/>
      <c r="Q444" s="177"/>
      <c r="R444" s="177"/>
      <c r="S444" s="177"/>
      <c r="T444" s="178"/>
      <c r="AT444" s="172" t="s">
        <v>175</v>
      </c>
      <c r="AU444" s="172" t="s">
        <v>88</v>
      </c>
      <c r="AV444" s="12" t="s">
        <v>88</v>
      </c>
      <c r="AW444" s="12" t="s">
        <v>36</v>
      </c>
      <c r="AX444" s="12" t="s">
        <v>21</v>
      </c>
      <c r="AY444" s="172" t="s">
        <v>166</v>
      </c>
    </row>
    <row r="445" spans="2:65" s="1" customFormat="1" ht="36" customHeight="1">
      <c r="B445" s="156"/>
      <c r="C445" s="157" t="s">
        <v>1519</v>
      </c>
      <c r="D445" s="157" t="s">
        <v>168</v>
      </c>
      <c r="E445" s="158" t="s">
        <v>3279</v>
      </c>
      <c r="F445" s="159" t="s">
        <v>3280</v>
      </c>
      <c r="G445" s="160" t="s">
        <v>223</v>
      </c>
      <c r="H445" s="161">
        <v>3</v>
      </c>
      <c r="I445" s="162"/>
      <c r="J445" s="163">
        <f>ROUND(I445*H445,2)</f>
        <v>0</v>
      </c>
      <c r="K445" s="159" t="s">
        <v>575</v>
      </c>
      <c r="L445" s="32"/>
      <c r="M445" s="164" t="s">
        <v>1</v>
      </c>
      <c r="N445" s="165" t="s">
        <v>45</v>
      </c>
      <c r="O445" s="55"/>
      <c r="P445" s="166">
        <f>O445*H445</f>
        <v>0</v>
      </c>
      <c r="Q445" s="166">
        <v>0</v>
      </c>
      <c r="R445" s="166">
        <f>Q445*H445</f>
        <v>0</v>
      </c>
      <c r="S445" s="166">
        <v>0</v>
      </c>
      <c r="T445" s="167">
        <f>S445*H445</f>
        <v>0</v>
      </c>
      <c r="AR445" s="168" t="s">
        <v>556</v>
      </c>
      <c r="AT445" s="168" t="s">
        <v>168</v>
      </c>
      <c r="AU445" s="168" t="s">
        <v>88</v>
      </c>
      <c r="AY445" s="17" t="s">
        <v>166</v>
      </c>
      <c r="BE445" s="169">
        <f>IF(N445="základní",J445,0)</f>
        <v>0</v>
      </c>
      <c r="BF445" s="169">
        <f>IF(N445="snížená",J445,0)</f>
        <v>0</v>
      </c>
      <c r="BG445" s="169">
        <f>IF(N445="zákl. přenesená",J445,0)</f>
        <v>0</v>
      </c>
      <c r="BH445" s="169">
        <f>IF(N445="sníž. přenesená",J445,0)</f>
        <v>0</v>
      </c>
      <c r="BI445" s="169">
        <f>IF(N445="nulová",J445,0)</f>
        <v>0</v>
      </c>
      <c r="BJ445" s="17" t="s">
        <v>21</v>
      </c>
      <c r="BK445" s="169">
        <f>ROUND(I445*H445,2)</f>
        <v>0</v>
      </c>
      <c r="BL445" s="17" t="s">
        <v>556</v>
      </c>
      <c r="BM445" s="168" t="s">
        <v>3281</v>
      </c>
    </row>
    <row r="446" spans="2:65" s="12" customFormat="1" ht="10.199999999999999">
      <c r="B446" s="170"/>
      <c r="D446" s="171" t="s">
        <v>175</v>
      </c>
      <c r="E446" s="172" t="s">
        <v>1</v>
      </c>
      <c r="F446" s="173" t="s">
        <v>181</v>
      </c>
      <c r="H446" s="174">
        <v>3</v>
      </c>
      <c r="I446" s="175"/>
      <c r="L446" s="170"/>
      <c r="M446" s="176"/>
      <c r="N446" s="177"/>
      <c r="O446" s="177"/>
      <c r="P446" s="177"/>
      <c r="Q446" s="177"/>
      <c r="R446" s="177"/>
      <c r="S446" s="177"/>
      <c r="T446" s="178"/>
      <c r="AT446" s="172" t="s">
        <v>175</v>
      </c>
      <c r="AU446" s="172" t="s">
        <v>88</v>
      </c>
      <c r="AV446" s="12" t="s">
        <v>88</v>
      </c>
      <c r="AW446" s="12" t="s">
        <v>36</v>
      </c>
      <c r="AX446" s="12" t="s">
        <v>21</v>
      </c>
      <c r="AY446" s="172" t="s">
        <v>166</v>
      </c>
    </row>
    <row r="447" spans="2:65" s="1" customFormat="1" ht="24" customHeight="1">
      <c r="B447" s="156"/>
      <c r="C447" s="179" t="s">
        <v>1525</v>
      </c>
      <c r="D447" s="179" t="s">
        <v>226</v>
      </c>
      <c r="E447" s="180" t="s">
        <v>3282</v>
      </c>
      <c r="F447" s="181" t="s">
        <v>3283</v>
      </c>
      <c r="G447" s="182" t="s">
        <v>223</v>
      </c>
      <c r="H447" s="183">
        <v>3</v>
      </c>
      <c r="I447" s="184"/>
      <c r="J447" s="185">
        <f>ROUND(I447*H447,2)</f>
        <v>0</v>
      </c>
      <c r="K447" s="181" t="s">
        <v>1</v>
      </c>
      <c r="L447" s="186"/>
      <c r="M447" s="187" t="s">
        <v>1</v>
      </c>
      <c r="N447" s="188" t="s">
        <v>45</v>
      </c>
      <c r="O447" s="55"/>
      <c r="P447" s="166">
        <f>O447*H447</f>
        <v>0</v>
      </c>
      <c r="Q447" s="166">
        <v>4.7000000000000002E-3</v>
      </c>
      <c r="R447" s="166">
        <f>Q447*H447</f>
        <v>1.4100000000000001E-2</v>
      </c>
      <c r="S447" s="166">
        <v>0</v>
      </c>
      <c r="T447" s="167">
        <f>S447*H447</f>
        <v>0</v>
      </c>
      <c r="AR447" s="168" t="s">
        <v>589</v>
      </c>
      <c r="AT447" s="168" t="s">
        <v>226</v>
      </c>
      <c r="AU447" s="168" t="s">
        <v>88</v>
      </c>
      <c r="AY447" s="17" t="s">
        <v>166</v>
      </c>
      <c r="BE447" s="169">
        <f>IF(N447="základní",J447,0)</f>
        <v>0</v>
      </c>
      <c r="BF447" s="169">
        <f>IF(N447="snížená",J447,0)</f>
        <v>0</v>
      </c>
      <c r="BG447" s="169">
        <f>IF(N447="zákl. přenesená",J447,0)</f>
        <v>0</v>
      </c>
      <c r="BH447" s="169">
        <f>IF(N447="sníž. přenesená",J447,0)</f>
        <v>0</v>
      </c>
      <c r="BI447" s="169">
        <f>IF(N447="nulová",J447,0)</f>
        <v>0</v>
      </c>
      <c r="BJ447" s="17" t="s">
        <v>21</v>
      </c>
      <c r="BK447" s="169">
        <f>ROUND(I447*H447,2)</f>
        <v>0</v>
      </c>
      <c r="BL447" s="17" t="s">
        <v>589</v>
      </c>
      <c r="BM447" s="168" t="s">
        <v>3284</v>
      </c>
    </row>
    <row r="448" spans="2:65" s="12" customFormat="1" ht="10.199999999999999">
      <c r="B448" s="170"/>
      <c r="D448" s="171" t="s">
        <v>175</v>
      </c>
      <c r="E448" s="172" t="s">
        <v>1</v>
      </c>
      <c r="F448" s="173" t="s">
        <v>181</v>
      </c>
      <c r="H448" s="174">
        <v>3</v>
      </c>
      <c r="I448" s="175"/>
      <c r="L448" s="170"/>
      <c r="M448" s="176"/>
      <c r="N448" s="177"/>
      <c r="O448" s="177"/>
      <c r="P448" s="177"/>
      <c r="Q448" s="177"/>
      <c r="R448" s="177"/>
      <c r="S448" s="177"/>
      <c r="T448" s="178"/>
      <c r="AT448" s="172" t="s">
        <v>175</v>
      </c>
      <c r="AU448" s="172" t="s">
        <v>88</v>
      </c>
      <c r="AV448" s="12" t="s">
        <v>88</v>
      </c>
      <c r="AW448" s="12" t="s">
        <v>36</v>
      </c>
      <c r="AX448" s="12" t="s">
        <v>21</v>
      </c>
      <c r="AY448" s="172" t="s">
        <v>166</v>
      </c>
    </row>
    <row r="449" spans="2:65" s="1" customFormat="1" ht="48" customHeight="1">
      <c r="B449" s="156"/>
      <c r="C449" s="157" t="s">
        <v>1530</v>
      </c>
      <c r="D449" s="157" t="s">
        <v>168</v>
      </c>
      <c r="E449" s="158" t="s">
        <v>3285</v>
      </c>
      <c r="F449" s="159" t="s">
        <v>3286</v>
      </c>
      <c r="G449" s="160" t="s">
        <v>197</v>
      </c>
      <c r="H449" s="161">
        <v>1.2</v>
      </c>
      <c r="I449" s="162"/>
      <c r="J449" s="163">
        <f>ROUND(I449*H449,2)</f>
        <v>0</v>
      </c>
      <c r="K449" s="159" t="s">
        <v>575</v>
      </c>
      <c r="L449" s="32"/>
      <c r="M449" s="164" t="s">
        <v>1</v>
      </c>
      <c r="N449" s="165" t="s">
        <v>45</v>
      </c>
      <c r="O449" s="55"/>
      <c r="P449" s="166">
        <f>O449*H449</f>
        <v>0</v>
      </c>
      <c r="Q449" s="166">
        <v>0</v>
      </c>
      <c r="R449" s="166">
        <f>Q449*H449</f>
        <v>0</v>
      </c>
      <c r="S449" s="166">
        <v>0</v>
      </c>
      <c r="T449" s="167">
        <f>S449*H449</f>
        <v>0</v>
      </c>
      <c r="AR449" s="168" t="s">
        <v>556</v>
      </c>
      <c r="AT449" s="168" t="s">
        <v>168</v>
      </c>
      <c r="AU449" s="168" t="s">
        <v>88</v>
      </c>
      <c r="AY449" s="17" t="s">
        <v>166</v>
      </c>
      <c r="BE449" s="169">
        <f>IF(N449="základní",J449,0)</f>
        <v>0</v>
      </c>
      <c r="BF449" s="169">
        <f>IF(N449="snížená",J449,0)</f>
        <v>0</v>
      </c>
      <c r="BG449" s="169">
        <f>IF(N449="zákl. přenesená",J449,0)</f>
        <v>0</v>
      </c>
      <c r="BH449" s="169">
        <f>IF(N449="sníž. přenesená",J449,0)</f>
        <v>0</v>
      </c>
      <c r="BI449" s="169">
        <f>IF(N449="nulová",J449,0)</f>
        <v>0</v>
      </c>
      <c r="BJ449" s="17" t="s">
        <v>21</v>
      </c>
      <c r="BK449" s="169">
        <f>ROUND(I449*H449,2)</f>
        <v>0</v>
      </c>
      <c r="BL449" s="17" t="s">
        <v>556</v>
      </c>
      <c r="BM449" s="168" t="s">
        <v>3287</v>
      </c>
    </row>
    <row r="450" spans="2:65" s="12" customFormat="1" ht="10.199999999999999">
      <c r="B450" s="170"/>
      <c r="D450" s="171" t="s">
        <v>175</v>
      </c>
      <c r="E450" s="172" t="s">
        <v>1</v>
      </c>
      <c r="F450" s="173" t="s">
        <v>3288</v>
      </c>
      <c r="H450" s="174">
        <v>1.2</v>
      </c>
      <c r="I450" s="175"/>
      <c r="L450" s="170"/>
      <c r="M450" s="176"/>
      <c r="N450" s="177"/>
      <c r="O450" s="177"/>
      <c r="P450" s="177"/>
      <c r="Q450" s="177"/>
      <c r="R450" s="177"/>
      <c r="S450" s="177"/>
      <c r="T450" s="178"/>
      <c r="AT450" s="172" t="s">
        <v>175</v>
      </c>
      <c r="AU450" s="172" t="s">
        <v>88</v>
      </c>
      <c r="AV450" s="12" t="s">
        <v>88</v>
      </c>
      <c r="AW450" s="12" t="s">
        <v>36</v>
      </c>
      <c r="AX450" s="12" t="s">
        <v>21</v>
      </c>
      <c r="AY450" s="172" t="s">
        <v>166</v>
      </c>
    </row>
    <row r="451" spans="2:65" s="1" customFormat="1" ht="36" customHeight="1">
      <c r="B451" s="156"/>
      <c r="C451" s="157" t="s">
        <v>1534</v>
      </c>
      <c r="D451" s="157" t="s">
        <v>168</v>
      </c>
      <c r="E451" s="158" t="s">
        <v>3289</v>
      </c>
      <c r="F451" s="159" t="s">
        <v>3290</v>
      </c>
      <c r="G451" s="160" t="s">
        <v>223</v>
      </c>
      <c r="H451" s="161">
        <v>1</v>
      </c>
      <c r="I451" s="162"/>
      <c r="J451" s="163">
        <f>ROUND(I451*H451,2)</f>
        <v>0</v>
      </c>
      <c r="K451" s="159" t="s">
        <v>575</v>
      </c>
      <c r="L451" s="32"/>
      <c r="M451" s="164" t="s">
        <v>1</v>
      </c>
      <c r="N451" s="165" t="s">
        <v>45</v>
      </c>
      <c r="O451" s="55"/>
      <c r="P451" s="166">
        <f>O451*H451</f>
        <v>0</v>
      </c>
      <c r="Q451" s="166">
        <v>0</v>
      </c>
      <c r="R451" s="166">
        <f>Q451*H451</f>
        <v>0</v>
      </c>
      <c r="S451" s="166">
        <v>0</v>
      </c>
      <c r="T451" s="167">
        <f>S451*H451</f>
        <v>0</v>
      </c>
      <c r="AR451" s="168" t="s">
        <v>556</v>
      </c>
      <c r="AT451" s="168" t="s">
        <v>168</v>
      </c>
      <c r="AU451" s="168" t="s">
        <v>88</v>
      </c>
      <c r="AY451" s="17" t="s">
        <v>166</v>
      </c>
      <c r="BE451" s="169">
        <f>IF(N451="základní",J451,0)</f>
        <v>0</v>
      </c>
      <c r="BF451" s="169">
        <f>IF(N451="snížená",J451,0)</f>
        <v>0</v>
      </c>
      <c r="BG451" s="169">
        <f>IF(N451="zákl. přenesená",J451,0)</f>
        <v>0</v>
      </c>
      <c r="BH451" s="169">
        <f>IF(N451="sníž. přenesená",J451,0)</f>
        <v>0</v>
      </c>
      <c r="BI451" s="169">
        <f>IF(N451="nulová",J451,0)</f>
        <v>0</v>
      </c>
      <c r="BJ451" s="17" t="s">
        <v>21</v>
      </c>
      <c r="BK451" s="169">
        <f>ROUND(I451*H451,2)</f>
        <v>0</v>
      </c>
      <c r="BL451" s="17" t="s">
        <v>556</v>
      </c>
      <c r="BM451" s="168" t="s">
        <v>3291</v>
      </c>
    </row>
    <row r="452" spans="2:65" s="12" customFormat="1" ht="10.199999999999999">
      <c r="B452" s="170"/>
      <c r="D452" s="171" t="s">
        <v>175</v>
      </c>
      <c r="E452" s="172" t="s">
        <v>1</v>
      </c>
      <c r="F452" s="173" t="s">
        <v>21</v>
      </c>
      <c r="H452" s="174">
        <v>1</v>
      </c>
      <c r="I452" s="175"/>
      <c r="L452" s="170"/>
      <c r="M452" s="176"/>
      <c r="N452" s="177"/>
      <c r="O452" s="177"/>
      <c r="P452" s="177"/>
      <c r="Q452" s="177"/>
      <c r="R452" s="177"/>
      <c r="S452" s="177"/>
      <c r="T452" s="178"/>
      <c r="AT452" s="172" t="s">
        <v>175</v>
      </c>
      <c r="AU452" s="172" t="s">
        <v>88</v>
      </c>
      <c r="AV452" s="12" t="s">
        <v>88</v>
      </c>
      <c r="AW452" s="12" t="s">
        <v>36</v>
      </c>
      <c r="AX452" s="12" t="s">
        <v>21</v>
      </c>
      <c r="AY452" s="172" t="s">
        <v>166</v>
      </c>
    </row>
    <row r="453" spans="2:65" s="1" customFormat="1" ht="24" customHeight="1">
      <c r="B453" s="156"/>
      <c r="C453" s="157" t="s">
        <v>1540</v>
      </c>
      <c r="D453" s="157" t="s">
        <v>168</v>
      </c>
      <c r="E453" s="158" t="s">
        <v>615</v>
      </c>
      <c r="F453" s="159" t="s">
        <v>616</v>
      </c>
      <c r="G453" s="160" t="s">
        <v>223</v>
      </c>
      <c r="H453" s="161">
        <v>1</v>
      </c>
      <c r="I453" s="162"/>
      <c r="J453" s="163">
        <f>ROUND(I453*H453,2)</f>
        <v>0</v>
      </c>
      <c r="K453" s="159" t="s">
        <v>575</v>
      </c>
      <c r="L453" s="32"/>
      <c r="M453" s="164" t="s">
        <v>1</v>
      </c>
      <c r="N453" s="165" t="s">
        <v>45</v>
      </c>
      <c r="O453" s="55"/>
      <c r="P453" s="166">
        <f>O453*H453</f>
        <v>0</v>
      </c>
      <c r="Q453" s="166">
        <v>0</v>
      </c>
      <c r="R453" s="166">
        <f>Q453*H453</f>
        <v>0</v>
      </c>
      <c r="S453" s="166">
        <v>0</v>
      </c>
      <c r="T453" s="167">
        <f>S453*H453</f>
        <v>0</v>
      </c>
      <c r="AR453" s="168" t="s">
        <v>556</v>
      </c>
      <c r="AT453" s="168" t="s">
        <v>168</v>
      </c>
      <c r="AU453" s="168" t="s">
        <v>88</v>
      </c>
      <c r="AY453" s="17" t="s">
        <v>166</v>
      </c>
      <c r="BE453" s="169">
        <f>IF(N453="základní",J453,0)</f>
        <v>0</v>
      </c>
      <c r="BF453" s="169">
        <f>IF(N453="snížená",J453,0)</f>
        <v>0</v>
      </c>
      <c r="BG453" s="169">
        <f>IF(N453="zákl. přenesená",J453,0)</f>
        <v>0</v>
      </c>
      <c r="BH453" s="169">
        <f>IF(N453="sníž. přenesená",J453,0)</f>
        <v>0</v>
      </c>
      <c r="BI453" s="169">
        <f>IF(N453="nulová",J453,0)</f>
        <v>0</v>
      </c>
      <c r="BJ453" s="17" t="s">
        <v>21</v>
      </c>
      <c r="BK453" s="169">
        <f>ROUND(I453*H453,2)</f>
        <v>0</v>
      </c>
      <c r="BL453" s="17" t="s">
        <v>556</v>
      </c>
      <c r="BM453" s="168" t="s">
        <v>3292</v>
      </c>
    </row>
    <row r="454" spans="2:65" s="12" customFormat="1" ht="10.199999999999999">
      <c r="B454" s="170"/>
      <c r="D454" s="171" t="s">
        <v>175</v>
      </c>
      <c r="E454" s="172" t="s">
        <v>1</v>
      </c>
      <c r="F454" s="173" t="s">
        <v>21</v>
      </c>
      <c r="H454" s="174">
        <v>1</v>
      </c>
      <c r="I454" s="175"/>
      <c r="L454" s="170"/>
      <c r="M454" s="176"/>
      <c r="N454" s="177"/>
      <c r="O454" s="177"/>
      <c r="P454" s="177"/>
      <c r="Q454" s="177"/>
      <c r="R454" s="177"/>
      <c r="S454" s="177"/>
      <c r="T454" s="178"/>
      <c r="AT454" s="172" t="s">
        <v>175</v>
      </c>
      <c r="AU454" s="172" t="s">
        <v>88</v>
      </c>
      <c r="AV454" s="12" t="s">
        <v>88</v>
      </c>
      <c r="AW454" s="12" t="s">
        <v>36</v>
      </c>
      <c r="AX454" s="12" t="s">
        <v>21</v>
      </c>
      <c r="AY454" s="172" t="s">
        <v>166</v>
      </c>
    </row>
    <row r="455" spans="2:65" s="1" customFormat="1" ht="36" customHeight="1">
      <c r="B455" s="156"/>
      <c r="C455" s="157" t="s">
        <v>1547</v>
      </c>
      <c r="D455" s="157" t="s">
        <v>168</v>
      </c>
      <c r="E455" s="158" t="s">
        <v>3293</v>
      </c>
      <c r="F455" s="159" t="s">
        <v>3294</v>
      </c>
      <c r="G455" s="160" t="s">
        <v>223</v>
      </c>
      <c r="H455" s="161">
        <v>27</v>
      </c>
      <c r="I455" s="162"/>
      <c r="J455" s="163">
        <f>ROUND(I455*H455,2)</f>
        <v>0</v>
      </c>
      <c r="K455" s="159" t="s">
        <v>575</v>
      </c>
      <c r="L455" s="32"/>
      <c r="M455" s="164" t="s">
        <v>1</v>
      </c>
      <c r="N455" s="165" t="s">
        <v>45</v>
      </c>
      <c r="O455" s="55"/>
      <c r="P455" s="166">
        <f>O455*H455</f>
        <v>0</v>
      </c>
      <c r="Q455" s="166">
        <v>0</v>
      </c>
      <c r="R455" s="166">
        <f>Q455*H455</f>
        <v>0</v>
      </c>
      <c r="S455" s="166">
        <v>0</v>
      </c>
      <c r="T455" s="167">
        <f>S455*H455</f>
        <v>0</v>
      </c>
      <c r="AR455" s="168" t="s">
        <v>556</v>
      </c>
      <c r="AT455" s="168" t="s">
        <v>168</v>
      </c>
      <c r="AU455" s="168" t="s">
        <v>88</v>
      </c>
      <c r="AY455" s="17" t="s">
        <v>166</v>
      </c>
      <c r="BE455" s="169">
        <f>IF(N455="základní",J455,0)</f>
        <v>0</v>
      </c>
      <c r="BF455" s="169">
        <f>IF(N455="snížená",J455,0)</f>
        <v>0</v>
      </c>
      <c r="BG455" s="169">
        <f>IF(N455="zákl. přenesená",J455,0)</f>
        <v>0</v>
      </c>
      <c r="BH455" s="169">
        <f>IF(N455="sníž. přenesená",J455,0)</f>
        <v>0</v>
      </c>
      <c r="BI455" s="169">
        <f>IF(N455="nulová",J455,0)</f>
        <v>0</v>
      </c>
      <c r="BJ455" s="17" t="s">
        <v>21</v>
      </c>
      <c r="BK455" s="169">
        <f>ROUND(I455*H455,2)</f>
        <v>0</v>
      </c>
      <c r="BL455" s="17" t="s">
        <v>556</v>
      </c>
      <c r="BM455" s="168" t="s">
        <v>3295</v>
      </c>
    </row>
    <row r="456" spans="2:65" s="12" customFormat="1" ht="10.199999999999999">
      <c r="B456" s="170"/>
      <c r="D456" s="171" t="s">
        <v>175</v>
      </c>
      <c r="E456" s="172" t="s">
        <v>1</v>
      </c>
      <c r="F456" s="173" t="s">
        <v>301</v>
      </c>
      <c r="H456" s="174">
        <v>27</v>
      </c>
      <c r="I456" s="175"/>
      <c r="L456" s="170"/>
      <c r="M456" s="176"/>
      <c r="N456" s="177"/>
      <c r="O456" s="177"/>
      <c r="P456" s="177"/>
      <c r="Q456" s="177"/>
      <c r="R456" s="177"/>
      <c r="S456" s="177"/>
      <c r="T456" s="178"/>
      <c r="AT456" s="172" t="s">
        <v>175</v>
      </c>
      <c r="AU456" s="172" t="s">
        <v>88</v>
      </c>
      <c r="AV456" s="12" t="s">
        <v>88</v>
      </c>
      <c r="AW456" s="12" t="s">
        <v>36</v>
      </c>
      <c r="AX456" s="12" t="s">
        <v>21</v>
      </c>
      <c r="AY456" s="172" t="s">
        <v>166</v>
      </c>
    </row>
    <row r="457" spans="2:65" s="1" customFormat="1" ht="36" customHeight="1">
      <c r="B457" s="156"/>
      <c r="C457" s="157" t="s">
        <v>1553</v>
      </c>
      <c r="D457" s="157" t="s">
        <v>168</v>
      </c>
      <c r="E457" s="158" t="s">
        <v>3296</v>
      </c>
      <c r="F457" s="159" t="s">
        <v>3297</v>
      </c>
      <c r="G457" s="160" t="s">
        <v>223</v>
      </c>
      <c r="H457" s="161">
        <v>3</v>
      </c>
      <c r="I457" s="162"/>
      <c r="J457" s="163">
        <f>ROUND(I457*H457,2)</f>
        <v>0</v>
      </c>
      <c r="K457" s="159" t="s">
        <v>575</v>
      </c>
      <c r="L457" s="32"/>
      <c r="M457" s="164" t="s">
        <v>1</v>
      </c>
      <c r="N457" s="165" t="s">
        <v>45</v>
      </c>
      <c r="O457" s="55"/>
      <c r="P457" s="166">
        <f>O457*H457</f>
        <v>0</v>
      </c>
      <c r="Q457" s="166">
        <v>0</v>
      </c>
      <c r="R457" s="166">
        <f>Q457*H457</f>
        <v>0</v>
      </c>
      <c r="S457" s="166">
        <v>0</v>
      </c>
      <c r="T457" s="167">
        <f>S457*H457</f>
        <v>0</v>
      </c>
      <c r="AR457" s="168" t="s">
        <v>556</v>
      </c>
      <c r="AT457" s="168" t="s">
        <v>168</v>
      </c>
      <c r="AU457" s="168" t="s">
        <v>88</v>
      </c>
      <c r="AY457" s="17" t="s">
        <v>166</v>
      </c>
      <c r="BE457" s="169">
        <f>IF(N457="základní",J457,0)</f>
        <v>0</v>
      </c>
      <c r="BF457" s="169">
        <f>IF(N457="snížená",J457,0)</f>
        <v>0</v>
      </c>
      <c r="BG457" s="169">
        <f>IF(N457="zákl. přenesená",J457,0)</f>
        <v>0</v>
      </c>
      <c r="BH457" s="169">
        <f>IF(N457="sníž. přenesená",J457,0)</f>
        <v>0</v>
      </c>
      <c r="BI457" s="169">
        <f>IF(N457="nulová",J457,0)</f>
        <v>0</v>
      </c>
      <c r="BJ457" s="17" t="s">
        <v>21</v>
      </c>
      <c r="BK457" s="169">
        <f>ROUND(I457*H457,2)</f>
        <v>0</v>
      </c>
      <c r="BL457" s="17" t="s">
        <v>556</v>
      </c>
      <c r="BM457" s="168" t="s">
        <v>3298</v>
      </c>
    </row>
    <row r="458" spans="2:65" s="12" customFormat="1" ht="10.199999999999999">
      <c r="B458" s="170"/>
      <c r="D458" s="171" t="s">
        <v>175</v>
      </c>
      <c r="E458" s="172" t="s">
        <v>1</v>
      </c>
      <c r="F458" s="173" t="s">
        <v>181</v>
      </c>
      <c r="H458" s="174">
        <v>3</v>
      </c>
      <c r="I458" s="175"/>
      <c r="L458" s="170"/>
      <c r="M458" s="176"/>
      <c r="N458" s="177"/>
      <c r="O458" s="177"/>
      <c r="P458" s="177"/>
      <c r="Q458" s="177"/>
      <c r="R458" s="177"/>
      <c r="S458" s="177"/>
      <c r="T458" s="178"/>
      <c r="AT458" s="172" t="s">
        <v>175</v>
      </c>
      <c r="AU458" s="172" t="s">
        <v>88</v>
      </c>
      <c r="AV458" s="12" t="s">
        <v>88</v>
      </c>
      <c r="AW458" s="12" t="s">
        <v>36</v>
      </c>
      <c r="AX458" s="12" t="s">
        <v>21</v>
      </c>
      <c r="AY458" s="172" t="s">
        <v>166</v>
      </c>
    </row>
    <row r="459" spans="2:65" s="1" customFormat="1" ht="36" customHeight="1">
      <c r="B459" s="156"/>
      <c r="C459" s="157" t="s">
        <v>1557</v>
      </c>
      <c r="D459" s="157" t="s">
        <v>168</v>
      </c>
      <c r="E459" s="158" t="s">
        <v>618</v>
      </c>
      <c r="F459" s="159" t="s">
        <v>619</v>
      </c>
      <c r="G459" s="160" t="s">
        <v>620</v>
      </c>
      <c r="H459" s="204"/>
      <c r="I459" s="162"/>
      <c r="J459" s="163">
        <f>ROUND(I459*H459,2)</f>
        <v>0</v>
      </c>
      <c r="K459" s="159" t="s">
        <v>1</v>
      </c>
      <c r="L459" s="32"/>
      <c r="M459" s="164" t="s">
        <v>1</v>
      </c>
      <c r="N459" s="165" t="s">
        <v>45</v>
      </c>
      <c r="O459" s="55"/>
      <c r="P459" s="166">
        <f>O459*H459</f>
        <v>0</v>
      </c>
      <c r="Q459" s="166">
        <v>0</v>
      </c>
      <c r="R459" s="166">
        <f>Q459*H459</f>
        <v>0</v>
      </c>
      <c r="S459" s="166">
        <v>0</v>
      </c>
      <c r="T459" s="167">
        <f>S459*H459</f>
        <v>0</v>
      </c>
      <c r="AR459" s="168" t="s">
        <v>589</v>
      </c>
      <c r="AT459" s="168" t="s">
        <v>168</v>
      </c>
      <c r="AU459" s="168" t="s">
        <v>88</v>
      </c>
      <c r="AY459" s="17" t="s">
        <v>166</v>
      </c>
      <c r="BE459" s="169">
        <f>IF(N459="základní",J459,0)</f>
        <v>0</v>
      </c>
      <c r="BF459" s="169">
        <f>IF(N459="snížená",J459,0)</f>
        <v>0</v>
      </c>
      <c r="BG459" s="169">
        <f>IF(N459="zákl. přenesená",J459,0)</f>
        <v>0</v>
      </c>
      <c r="BH459" s="169">
        <f>IF(N459="sníž. přenesená",J459,0)</f>
        <v>0</v>
      </c>
      <c r="BI459" s="169">
        <f>IF(N459="nulová",J459,0)</f>
        <v>0</v>
      </c>
      <c r="BJ459" s="17" t="s">
        <v>21</v>
      </c>
      <c r="BK459" s="169">
        <f>ROUND(I459*H459,2)</f>
        <v>0</v>
      </c>
      <c r="BL459" s="17" t="s">
        <v>589</v>
      </c>
      <c r="BM459" s="168" t="s">
        <v>3299</v>
      </c>
    </row>
    <row r="460" spans="2:65" s="1" customFormat="1" ht="16.5" customHeight="1">
      <c r="B460" s="156"/>
      <c r="C460" s="157" t="s">
        <v>1563</v>
      </c>
      <c r="D460" s="157" t="s">
        <v>168</v>
      </c>
      <c r="E460" s="158" t="s">
        <v>3300</v>
      </c>
      <c r="F460" s="159" t="s">
        <v>3301</v>
      </c>
      <c r="G460" s="160" t="s">
        <v>3302</v>
      </c>
      <c r="H460" s="161">
        <v>150.5</v>
      </c>
      <c r="I460" s="162"/>
      <c r="J460" s="163">
        <f>ROUND(I460*H460,2)</f>
        <v>0</v>
      </c>
      <c r="K460" s="159" t="s">
        <v>1</v>
      </c>
      <c r="L460" s="32"/>
      <c r="M460" s="189" t="s">
        <v>1</v>
      </c>
      <c r="N460" s="190" t="s">
        <v>45</v>
      </c>
      <c r="O460" s="191"/>
      <c r="P460" s="192">
        <f>O460*H460</f>
        <v>0</v>
      </c>
      <c r="Q460" s="192">
        <v>0</v>
      </c>
      <c r="R460" s="192">
        <f>Q460*H460</f>
        <v>0</v>
      </c>
      <c r="S460" s="192">
        <v>0</v>
      </c>
      <c r="T460" s="193">
        <f>S460*H460</f>
        <v>0</v>
      </c>
      <c r="AR460" s="168" t="s">
        <v>556</v>
      </c>
      <c r="AT460" s="168" t="s">
        <v>168</v>
      </c>
      <c r="AU460" s="168" t="s">
        <v>88</v>
      </c>
      <c r="AY460" s="17" t="s">
        <v>166</v>
      </c>
      <c r="BE460" s="169">
        <f>IF(N460="základní",J460,0)</f>
        <v>0</v>
      </c>
      <c r="BF460" s="169">
        <f>IF(N460="snížená",J460,0)</f>
        <v>0</v>
      </c>
      <c r="BG460" s="169">
        <f>IF(N460="zákl. přenesená",J460,0)</f>
        <v>0</v>
      </c>
      <c r="BH460" s="169">
        <f>IF(N460="sníž. přenesená",J460,0)</f>
        <v>0</v>
      </c>
      <c r="BI460" s="169">
        <f>IF(N460="nulová",J460,0)</f>
        <v>0</v>
      </c>
      <c r="BJ460" s="17" t="s">
        <v>21</v>
      </c>
      <c r="BK460" s="169">
        <f>ROUND(I460*H460,2)</f>
        <v>0</v>
      </c>
      <c r="BL460" s="17" t="s">
        <v>556</v>
      </c>
      <c r="BM460" s="168" t="s">
        <v>3303</v>
      </c>
    </row>
    <row r="461" spans="2:65" s="1" customFormat="1" ht="6.9" customHeight="1">
      <c r="B461" s="44"/>
      <c r="C461" s="45"/>
      <c r="D461" s="45"/>
      <c r="E461" s="45"/>
      <c r="F461" s="45"/>
      <c r="G461" s="45"/>
      <c r="H461" s="45"/>
      <c r="I461" s="117"/>
      <c r="J461" s="45"/>
      <c r="K461" s="45"/>
      <c r="L461" s="32"/>
    </row>
  </sheetData>
  <autoFilter ref="C122:K460" xr:uid="{00000000-0009-0000-0000-000009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BM167"/>
  <sheetViews>
    <sheetView showGridLines="0" workbookViewId="0"/>
  </sheetViews>
  <sheetFormatPr defaultRowHeight="14.4"/>
  <cols>
    <col min="1" max="1" width="8.28515625" customWidth="1"/>
    <col min="2" max="2" width="1.7109375" customWidth="1"/>
    <col min="3" max="3" width="4.140625" customWidth="1"/>
    <col min="4" max="4" width="4.28515625" customWidth="1"/>
    <col min="5" max="5" width="17.140625" customWidth="1"/>
    <col min="6" max="6" width="50.85546875" customWidth="1"/>
    <col min="7" max="7" width="7" customWidth="1"/>
    <col min="8" max="8" width="11.42578125" customWidth="1"/>
    <col min="9" max="9" width="20.140625" style="93" customWidth="1"/>
    <col min="10" max="10" width="20.140625" customWidth="1"/>
    <col min="11" max="11" width="20.140625" hidden="1"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1" t="s">
        <v>5</v>
      </c>
      <c r="M2" s="232"/>
      <c r="N2" s="232"/>
      <c r="O2" s="232"/>
      <c r="P2" s="232"/>
      <c r="Q2" s="232"/>
      <c r="R2" s="232"/>
      <c r="S2" s="232"/>
      <c r="T2" s="232"/>
      <c r="U2" s="232"/>
      <c r="V2" s="232"/>
      <c r="AT2" s="17" t="s">
        <v>124</v>
      </c>
    </row>
    <row r="3" spans="2:46" ht="6.9" customHeight="1">
      <c r="B3" s="18"/>
      <c r="C3" s="19"/>
      <c r="D3" s="19"/>
      <c r="E3" s="19"/>
      <c r="F3" s="19"/>
      <c r="G3" s="19"/>
      <c r="H3" s="19"/>
      <c r="I3" s="94"/>
      <c r="J3" s="19"/>
      <c r="K3" s="19"/>
      <c r="L3" s="20"/>
      <c r="AT3" s="17" t="s">
        <v>88</v>
      </c>
    </row>
    <row r="4" spans="2:46" ht="24.9" customHeight="1">
      <c r="B4" s="20"/>
      <c r="D4" s="21" t="s">
        <v>133</v>
      </c>
      <c r="L4" s="20"/>
      <c r="M4" s="95" t="s">
        <v>10</v>
      </c>
      <c r="AT4" s="17" t="s">
        <v>3</v>
      </c>
    </row>
    <row r="5" spans="2:46" ht="6.9" customHeight="1">
      <c r="B5" s="20"/>
      <c r="L5" s="20"/>
    </row>
    <row r="6" spans="2:46" ht="12" customHeight="1">
      <c r="B6" s="20"/>
      <c r="D6" s="27" t="s">
        <v>16</v>
      </c>
      <c r="L6" s="20"/>
    </row>
    <row r="7" spans="2:46" ht="16.5" customHeight="1">
      <c r="B7" s="20"/>
      <c r="E7" s="263" t="str">
        <f>'Rekapitulace stavby'!K6</f>
        <v>Modernizace provozu Dykových školek,Křtiny, III.etapa</v>
      </c>
      <c r="F7" s="264"/>
      <c r="G7" s="264"/>
      <c r="H7" s="264"/>
      <c r="L7" s="20"/>
    </row>
    <row r="8" spans="2:46" ht="12" customHeight="1">
      <c r="B8" s="20"/>
      <c r="D8" s="27" t="s">
        <v>134</v>
      </c>
      <c r="L8" s="20"/>
    </row>
    <row r="9" spans="2:46" s="1" customFormat="1" ht="16.5" customHeight="1">
      <c r="B9" s="32"/>
      <c r="E9" s="263" t="s">
        <v>640</v>
      </c>
      <c r="F9" s="265"/>
      <c r="G9" s="265"/>
      <c r="H9" s="265"/>
      <c r="I9" s="96"/>
      <c r="L9" s="32"/>
    </row>
    <row r="10" spans="2:46" s="1" customFormat="1" ht="12" customHeight="1">
      <c r="B10" s="32"/>
      <c r="D10" s="27" t="s">
        <v>136</v>
      </c>
      <c r="I10" s="96"/>
      <c r="L10" s="32"/>
    </row>
    <row r="11" spans="2:46" s="1" customFormat="1" ht="36.9" customHeight="1">
      <c r="B11" s="32"/>
      <c r="E11" s="239" t="s">
        <v>3304</v>
      </c>
      <c r="F11" s="265"/>
      <c r="G11" s="265"/>
      <c r="H11" s="265"/>
      <c r="I11" s="96"/>
      <c r="L11" s="32"/>
    </row>
    <row r="12" spans="2:46" s="1" customFormat="1" ht="10.199999999999999">
      <c r="B12" s="32"/>
      <c r="I12" s="96"/>
      <c r="L12" s="32"/>
    </row>
    <row r="13" spans="2:46" s="1" customFormat="1" ht="12" customHeight="1">
      <c r="B13" s="32"/>
      <c r="D13" s="27" t="s">
        <v>19</v>
      </c>
      <c r="F13" s="25" t="s">
        <v>1</v>
      </c>
      <c r="I13" s="97" t="s">
        <v>20</v>
      </c>
      <c r="J13" s="25" t="s">
        <v>1</v>
      </c>
      <c r="L13" s="32"/>
    </row>
    <row r="14" spans="2:46" s="1" customFormat="1" ht="12" customHeight="1">
      <c r="B14" s="32"/>
      <c r="D14" s="27" t="s">
        <v>22</v>
      </c>
      <c r="F14" s="25" t="s">
        <v>23</v>
      </c>
      <c r="I14" s="97" t="s">
        <v>24</v>
      </c>
      <c r="J14" s="52" t="str">
        <f>'Rekapitulace stavby'!AN8</f>
        <v>22. 1. 2018</v>
      </c>
      <c r="L14" s="32"/>
    </row>
    <row r="15" spans="2:46" s="1" customFormat="1" ht="10.8" customHeight="1">
      <c r="B15" s="32"/>
      <c r="I15" s="96"/>
      <c r="L15" s="32"/>
    </row>
    <row r="16" spans="2:46" s="1" customFormat="1" ht="12" customHeight="1">
      <c r="B16" s="32"/>
      <c r="D16" s="27" t="s">
        <v>28</v>
      </c>
      <c r="I16" s="97" t="s">
        <v>29</v>
      </c>
      <c r="J16" s="25" t="s">
        <v>1</v>
      </c>
      <c r="L16" s="32"/>
    </row>
    <row r="17" spans="2:12" s="1" customFormat="1" ht="18" customHeight="1">
      <c r="B17" s="32"/>
      <c r="E17" s="25" t="s">
        <v>30</v>
      </c>
      <c r="I17" s="97" t="s">
        <v>31</v>
      </c>
      <c r="J17" s="25" t="s">
        <v>1</v>
      </c>
      <c r="L17" s="32"/>
    </row>
    <row r="18" spans="2:12" s="1" customFormat="1" ht="6.9" customHeight="1">
      <c r="B18" s="32"/>
      <c r="I18" s="96"/>
      <c r="L18" s="32"/>
    </row>
    <row r="19" spans="2:12" s="1" customFormat="1" ht="12" customHeight="1">
      <c r="B19" s="32"/>
      <c r="D19" s="27" t="s">
        <v>32</v>
      </c>
      <c r="I19" s="97" t="s">
        <v>29</v>
      </c>
      <c r="J19" s="28" t="str">
        <f>'Rekapitulace stavby'!AN13</f>
        <v>Vyplň údaj</v>
      </c>
      <c r="L19" s="32"/>
    </row>
    <row r="20" spans="2:12" s="1" customFormat="1" ht="18" customHeight="1">
      <c r="B20" s="32"/>
      <c r="E20" s="266" t="str">
        <f>'Rekapitulace stavby'!E14</f>
        <v>Vyplň údaj</v>
      </c>
      <c r="F20" s="242"/>
      <c r="G20" s="242"/>
      <c r="H20" s="242"/>
      <c r="I20" s="97" t="s">
        <v>31</v>
      </c>
      <c r="J20" s="28" t="str">
        <f>'Rekapitulace stavby'!AN14</f>
        <v>Vyplň údaj</v>
      </c>
      <c r="L20" s="32"/>
    </row>
    <row r="21" spans="2:12" s="1" customFormat="1" ht="6.9" customHeight="1">
      <c r="B21" s="32"/>
      <c r="I21" s="96"/>
      <c r="L21" s="32"/>
    </row>
    <row r="22" spans="2:12" s="1" customFormat="1" ht="12" customHeight="1">
      <c r="B22" s="32"/>
      <c r="D22" s="27" t="s">
        <v>34</v>
      </c>
      <c r="I22" s="97" t="s">
        <v>29</v>
      </c>
      <c r="J22" s="25" t="s">
        <v>1</v>
      </c>
      <c r="L22" s="32"/>
    </row>
    <row r="23" spans="2:12" s="1" customFormat="1" ht="18" customHeight="1">
      <c r="B23" s="32"/>
      <c r="E23" s="25" t="s">
        <v>35</v>
      </c>
      <c r="I23" s="97" t="s">
        <v>31</v>
      </c>
      <c r="J23" s="25" t="s">
        <v>1</v>
      </c>
      <c r="L23" s="32"/>
    </row>
    <row r="24" spans="2:12" s="1" customFormat="1" ht="6.9" customHeight="1">
      <c r="B24" s="32"/>
      <c r="I24" s="96"/>
      <c r="L24" s="32"/>
    </row>
    <row r="25" spans="2:12" s="1" customFormat="1" ht="12" customHeight="1">
      <c r="B25" s="32"/>
      <c r="D25" s="27" t="s">
        <v>37</v>
      </c>
      <c r="I25" s="97" t="s">
        <v>29</v>
      </c>
      <c r="J25" s="25" t="str">
        <f>IF('Rekapitulace stavby'!AN19="","",'Rekapitulace stavby'!AN19)</f>
        <v/>
      </c>
      <c r="L25" s="32"/>
    </row>
    <row r="26" spans="2:12" s="1" customFormat="1" ht="18" customHeight="1">
      <c r="B26" s="32"/>
      <c r="E26" s="25" t="str">
        <f>IF('Rekapitulace stavby'!E20="","",'Rekapitulace stavby'!E20)</f>
        <v xml:space="preserve"> </v>
      </c>
      <c r="I26" s="97" t="s">
        <v>31</v>
      </c>
      <c r="J26" s="25" t="str">
        <f>IF('Rekapitulace stavby'!AN20="","",'Rekapitulace stavby'!AN20)</f>
        <v/>
      </c>
      <c r="L26" s="32"/>
    </row>
    <row r="27" spans="2:12" s="1" customFormat="1" ht="6.9" customHeight="1">
      <c r="B27" s="32"/>
      <c r="I27" s="96"/>
      <c r="L27" s="32"/>
    </row>
    <row r="28" spans="2:12" s="1" customFormat="1" ht="12" customHeight="1">
      <c r="B28" s="32"/>
      <c r="D28" s="27" t="s">
        <v>39</v>
      </c>
      <c r="I28" s="96"/>
      <c r="L28" s="32"/>
    </row>
    <row r="29" spans="2:12" s="7" customFormat="1" ht="16.5" customHeight="1">
      <c r="B29" s="98"/>
      <c r="E29" s="246" t="s">
        <v>1</v>
      </c>
      <c r="F29" s="246"/>
      <c r="G29" s="246"/>
      <c r="H29" s="246"/>
      <c r="I29" s="99"/>
      <c r="L29" s="98"/>
    </row>
    <row r="30" spans="2:12" s="1" customFormat="1" ht="6.9" customHeight="1">
      <c r="B30" s="32"/>
      <c r="I30" s="96"/>
      <c r="L30" s="32"/>
    </row>
    <row r="31" spans="2:12" s="1" customFormat="1" ht="6.9" customHeight="1">
      <c r="B31" s="32"/>
      <c r="D31" s="53"/>
      <c r="E31" s="53"/>
      <c r="F31" s="53"/>
      <c r="G31" s="53"/>
      <c r="H31" s="53"/>
      <c r="I31" s="100"/>
      <c r="J31" s="53"/>
      <c r="K31" s="53"/>
      <c r="L31" s="32"/>
    </row>
    <row r="32" spans="2:12" s="1" customFormat="1" ht="25.35" customHeight="1">
      <c r="B32" s="32"/>
      <c r="D32" s="101" t="s">
        <v>40</v>
      </c>
      <c r="I32" s="96"/>
      <c r="J32" s="66">
        <f>ROUND(J134, 2)</f>
        <v>0</v>
      </c>
      <c r="L32" s="32"/>
    </row>
    <row r="33" spans="2:12" s="1" customFormat="1" ht="6.9" customHeight="1">
      <c r="B33" s="32"/>
      <c r="D33" s="53"/>
      <c r="E33" s="53"/>
      <c r="F33" s="53"/>
      <c r="G33" s="53"/>
      <c r="H33" s="53"/>
      <c r="I33" s="100"/>
      <c r="J33" s="53"/>
      <c r="K33" s="53"/>
      <c r="L33" s="32"/>
    </row>
    <row r="34" spans="2:12" s="1" customFormat="1" ht="14.4" customHeight="1">
      <c r="B34" s="32"/>
      <c r="F34" s="35" t="s">
        <v>42</v>
      </c>
      <c r="I34" s="102" t="s">
        <v>41</v>
      </c>
      <c r="J34" s="35" t="s">
        <v>43</v>
      </c>
      <c r="L34" s="32"/>
    </row>
    <row r="35" spans="2:12" s="1" customFormat="1" ht="14.4" customHeight="1">
      <c r="B35" s="32"/>
      <c r="D35" s="103" t="s">
        <v>44</v>
      </c>
      <c r="E35" s="27" t="s">
        <v>45</v>
      </c>
      <c r="F35" s="104">
        <f>ROUND((SUM(BE134:BE166)),  2)</f>
        <v>0</v>
      </c>
      <c r="I35" s="105">
        <v>0.21</v>
      </c>
      <c r="J35" s="104">
        <f>ROUND(((SUM(BE134:BE166))*I35),  2)</f>
        <v>0</v>
      </c>
      <c r="L35" s="32"/>
    </row>
    <row r="36" spans="2:12" s="1" customFormat="1" ht="14.4" customHeight="1">
      <c r="B36" s="32"/>
      <c r="E36" s="27" t="s">
        <v>46</v>
      </c>
      <c r="F36" s="104">
        <f>ROUND((SUM(BF134:BF166)),  2)</f>
        <v>0</v>
      </c>
      <c r="I36" s="105">
        <v>0.15</v>
      </c>
      <c r="J36" s="104">
        <f>ROUND(((SUM(BF134:BF166))*I36),  2)</f>
        <v>0</v>
      </c>
      <c r="L36" s="32"/>
    </row>
    <row r="37" spans="2:12" s="1" customFormat="1" ht="14.4" hidden="1" customHeight="1">
      <c r="B37" s="32"/>
      <c r="E37" s="27" t="s">
        <v>47</v>
      </c>
      <c r="F37" s="104">
        <f>ROUND((SUM(BG134:BG166)),  2)</f>
        <v>0</v>
      </c>
      <c r="I37" s="105">
        <v>0.21</v>
      </c>
      <c r="J37" s="104">
        <f>0</f>
        <v>0</v>
      </c>
      <c r="L37" s="32"/>
    </row>
    <row r="38" spans="2:12" s="1" customFormat="1" ht="14.4" hidden="1" customHeight="1">
      <c r="B38" s="32"/>
      <c r="E38" s="27" t="s">
        <v>48</v>
      </c>
      <c r="F38" s="104">
        <f>ROUND((SUM(BH134:BH166)),  2)</f>
        <v>0</v>
      </c>
      <c r="I38" s="105">
        <v>0.15</v>
      </c>
      <c r="J38" s="104">
        <f>0</f>
        <v>0</v>
      </c>
      <c r="L38" s="32"/>
    </row>
    <row r="39" spans="2:12" s="1" customFormat="1" ht="14.4" hidden="1" customHeight="1">
      <c r="B39" s="32"/>
      <c r="E39" s="27" t="s">
        <v>49</v>
      </c>
      <c r="F39" s="104">
        <f>ROUND((SUM(BI134:BI166)),  2)</f>
        <v>0</v>
      </c>
      <c r="I39" s="105">
        <v>0</v>
      </c>
      <c r="J39" s="104">
        <f>0</f>
        <v>0</v>
      </c>
      <c r="L39" s="32"/>
    </row>
    <row r="40" spans="2:12" s="1" customFormat="1" ht="6.9" customHeight="1">
      <c r="B40" s="32"/>
      <c r="I40" s="96"/>
      <c r="L40" s="32"/>
    </row>
    <row r="41" spans="2:12" s="1" customFormat="1" ht="25.35" customHeight="1">
      <c r="B41" s="32"/>
      <c r="C41" s="106"/>
      <c r="D41" s="107" t="s">
        <v>50</v>
      </c>
      <c r="E41" s="57"/>
      <c r="F41" s="57"/>
      <c r="G41" s="108" t="s">
        <v>51</v>
      </c>
      <c r="H41" s="109" t="s">
        <v>52</v>
      </c>
      <c r="I41" s="110"/>
      <c r="J41" s="111">
        <f>SUM(J32:J39)</f>
        <v>0</v>
      </c>
      <c r="K41" s="112"/>
      <c r="L41" s="32"/>
    </row>
    <row r="42" spans="2:12" s="1" customFormat="1" ht="14.4" customHeight="1">
      <c r="B42" s="32"/>
      <c r="I42" s="96"/>
      <c r="L42" s="32"/>
    </row>
    <row r="43" spans="2:12" ht="14.4" customHeight="1">
      <c r="B43" s="20"/>
      <c r="L43" s="20"/>
    </row>
    <row r="44" spans="2:12" ht="14.4" customHeight="1">
      <c r="B44" s="20"/>
      <c r="L44" s="20"/>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53</v>
      </c>
      <c r="E50" s="42"/>
      <c r="F50" s="42"/>
      <c r="G50" s="41" t="s">
        <v>54</v>
      </c>
      <c r="H50" s="42"/>
      <c r="I50" s="113"/>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55</v>
      </c>
      <c r="E61" s="34"/>
      <c r="F61" s="114" t="s">
        <v>56</v>
      </c>
      <c r="G61" s="43" t="s">
        <v>55</v>
      </c>
      <c r="H61" s="34"/>
      <c r="I61" s="115"/>
      <c r="J61" s="116" t="s">
        <v>56</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57</v>
      </c>
      <c r="E65" s="42"/>
      <c r="F65" s="42"/>
      <c r="G65" s="41" t="s">
        <v>58</v>
      </c>
      <c r="H65" s="42"/>
      <c r="I65" s="113"/>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55</v>
      </c>
      <c r="E76" s="34"/>
      <c r="F76" s="114" t="s">
        <v>56</v>
      </c>
      <c r="G76" s="43" t="s">
        <v>55</v>
      </c>
      <c r="H76" s="34"/>
      <c r="I76" s="115"/>
      <c r="J76" s="116" t="s">
        <v>56</v>
      </c>
      <c r="K76" s="34"/>
      <c r="L76" s="32"/>
    </row>
    <row r="77" spans="2:12" s="1" customFormat="1" ht="14.4" customHeight="1">
      <c r="B77" s="44"/>
      <c r="C77" s="45"/>
      <c r="D77" s="45"/>
      <c r="E77" s="45"/>
      <c r="F77" s="45"/>
      <c r="G77" s="45"/>
      <c r="H77" s="45"/>
      <c r="I77" s="117"/>
      <c r="J77" s="45"/>
      <c r="K77" s="45"/>
      <c r="L77" s="32"/>
    </row>
    <row r="81" spans="2:12" s="1" customFormat="1" ht="6.9" customHeight="1">
      <c r="B81" s="46"/>
      <c r="C81" s="47"/>
      <c r="D81" s="47"/>
      <c r="E81" s="47"/>
      <c r="F81" s="47"/>
      <c r="G81" s="47"/>
      <c r="H81" s="47"/>
      <c r="I81" s="118"/>
      <c r="J81" s="47"/>
      <c r="K81" s="47"/>
      <c r="L81" s="32"/>
    </row>
    <row r="82" spans="2:12" s="1" customFormat="1" ht="24.9" customHeight="1">
      <c r="B82" s="32"/>
      <c r="C82" s="21" t="s">
        <v>138</v>
      </c>
      <c r="I82" s="96"/>
      <c r="L82" s="32"/>
    </row>
    <row r="83" spans="2:12" s="1" customFormat="1" ht="6.9" customHeight="1">
      <c r="B83" s="32"/>
      <c r="I83" s="96"/>
      <c r="L83" s="32"/>
    </row>
    <row r="84" spans="2:12" s="1" customFormat="1" ht="12" customHeight="1">
      <c r="B84" s="32"/>
      <c r="C84" s="27" t="s">
        <v>16</v>
      </c>
      <c r="I84" s="96"/>
      <c r="L84" s="32"/>
    </row>
    <row r="85" spans="2:12" s="1" customFormat="1" ht="16.5" customHeight="1">
      <c r="B85" s="32"/>
      <c r="E85" s="263" t="str">
        <f>E7</f>
        <v>Modernizace provozu Dykových školek,Křtiny, III.etapa</v>
      </c>
      <c r="F85" s="264"/>
      <c r="G85" s="264"/>
      <c r="H85" s="264"/>
      <c r="I85" s="96"/>
      <c r="L85" s="32"/>
    </row>
    <row r="86" spans="2:12" ht="12" customHeight="1">
      <c r="B86" s="20"/>
      <c r="C86" s="27" t="s">
        <v>134</v>
      </c>
      <c r="L86" s="20"/>
    </row>
    <row r="87" spans="2:12" s="1" customFormat="1" ht="16.5" customHeight="1">
      <c r="B87" s="32"/>
      <c r="E87" s="263" t="s">
        <v>640</v>
      </c>
      <c r="F87" s="265"/>
      <c r="G87" s="265"/>
      <c r="H87" s="265"/>
      <c r="I87" s="96"/>
      <c r="L87" s="32"/>
    </row>
    <row r="88" spans="2:12" s="1" customFormat="1" ht="12" customHeight="1">
      <c r="B88" s="32"/>
      <c r="C88" s="27" t="s">
        <v>136</v>
      </c>
      <c r="I88" s="96"/>
      <c r="L88" s="32"/>
    </row>
    <row r="89" spans="2:12" s="1" customFormat="1" ht="16.5" customHeight="1">
      <c r="B89" s="32"/>
      <c r="E89" s="239" t="str">
        <f>E11</f>
        <v>SO 06-5 - Vzduchotechnika</v>
      </c>
      <c r="F89" s="265"/>
      <c r="G89" s="265"/>
      <c r="H89" s="265"/>
      <c r="I89" s="96"/>
      <c r="L89" s="32"/>
    </row>
    <row r="90" spans="2:12" s="1" customFormat="1" ht="6.9" customHeight="1">
      <c r="B90" s="32"/>
      <c r="I90" s="96"/>
      <c r="L90" s="32"/>
    </row>
    <row r="91" spans="2:12" s="1" customFormat="1" ht="12" customHeight="1">
      <c r="B91" s="32"/>
      <c r="C91" s="27" t="s">
        <v>22</v>
      </c>
      <c r="F91" s="25" t="str">
        <f>F14</f>
        <v>k.ú.Křtiny</v>
      </c>
      <c r="I91" s="97" t="s">
        <v>24</v>
      </c>
      <c r="J91" s="52" t="str">
        <f>IF(J14="","",J14)</f>
        <v>22. 1. 2018</v>
      </c>
      <c r="L91" s="32"/>
    </row>
    <row r="92" spans="2:12" s="1" customFormat="1" ht="6.9" customHeight="1">
      <c r="B92" s="32"/>
      <c r="I92" s="96"/>
      <c r="L92" s="32"/>
    </row>
    <row r="93" spans="2:12" s="1" customFormat="1" ht="27.9" customHeight="1">
      <c r="B93" s="32"/>
      <c r="C93" s="27" t="s">
        <v>28</v>
      </c>
      <c r="F93" s="25" t="str">
        <f>E17</f>
        <v>Mendelova univerzita v Brně</v>
      </c>
      <c r="I93" s="97" t="s">
        <v>34</v>
      </c>
      <c r="J93" s="30" t="str">
        <f>E23</f>
        <v>ZAHRADA Olomouc s.r.o.</v>
      </c>
      <c r="L93" s="32"/>
    </row>
    <row r="94" spans="2:12" s="1" customFormat="1" ht="15.15" customHeight="1">
      <c r="B94" s="32"/>
      <c r="C94" s="27" t="s">
        <v>32</v>
      </c>
      <c r="F94" s="25" t="str">
        <f>IF(E20="","",E20)</f>
        <v>Vyplň údaj</v>
      </c>
      <c r="I94" s="97" t="s">
        <v>37</v>
      </c>
      <c r="J94" s="30" t="str">
        <f>E26</f>
        <v xml:space="preserve"> </v>
      </c>
      <c r="L94" s="32"/>
    </row>
    <row r="95" spans="2:12" s="1" customFormat="1" ht="10.35" customHeight="1">
      <c r="B95" s="32"/>
      <c r="I95" s="96"/>
      <c r="L95" s="32"/>
    </row>
    <row r="96" spans="2:12" s="1" customFormat="1" ht="29.25" customHeight="1">
      <c r="B96" s="32"/>
      <c r="C96" s="119" t="s">
        <v>139</v>
      </c>
      <c r="D96" s="106"/>
      <c r="E96" s="106"/>
      <c r="F96" s="106"/>
      <c r="G96" s="106"/>
      <c r="H96" s="106"/>
      <c r="I96" s="120"/>
      <c r="J96" s="121" t="s">
        <v>140</v>
      </c>
      <c r="K96" s="106"/>
      <c r="L96" s="32"/>
    </row>
    <row r="97" spans="2:47" s="1" customFormat="1" ht="10.35" customHeight="1">
      <c r="B97" s="32"/>
      <c r="I97" s="96"/>
      <c r="L97" s="32"/>
    </row>
    <row r="98" spans="2:47" s="1" customFormat="1" ht="22.8" customHeight="1">
      <c r="B98" s="32"/>
      <c r="C98" s="122" t="s">
        <v>141</v>
      </c>
      <c r="I98" s="96"/>
      <c r="J98" s="66">
        <f>J134</f>
        <v>0</v>
      </c>
      <c r="L98" s="32"/>
      <c r="AU98" s="17" t="s">
        <v>142</v>
      </c>
    </row>
    <row r="99" spans="2:47" s="8" customFormat="1" ht="24.9" customHeight="1">
      <c r="B99" s="123"/>
      <c r="D99" s="124" t="s">
        <v>3305</v>
      </c>
      <c r="E99" s="125"/>
      <c r="F99" s="125"/>
      <c r="G99" s="125"/>
      <c r="H99" s="125"/>
      <c r="I99" s="126"/>
      <c r="J99" s="127">
        <f>J135</f>
        <v>0</v>
      </c>
      <c r="L99" s="123"/>
    </row>
    <row r="100" spans="2:47" s="9" customFormat="1" ht="19.95" customHeight="1">
      <c r="B100" s="128"/>
      <c r="D100" s="129" t="s">
        <v>3306</v>
      </c>
      <c r="E100" s="130"/>
      <c r="F100" s="130"/>
      <c r="G100" s="130"/>
      <c r="H100" s="130"/>
      <c r="I100" s="131"/>
      <c r="J100" s="132">
        <f>J137</f>
        <v>0</v>
      </c>
      <c r="L100" s="128"/>
    </row>
    <row r="101" spans="2:47" s="9" customFormat="1" ht="19.95" customHeight="1">
      <c r="B101" s="128"/>
      <c r="D101" s="129" t="s">
        <v>3307</v>
      </c>
      <c r="E101" s="130"/>
      <c r="F101" s="130"/>
      <c r="G101" s="130"/>
      <c r="H101" s="130"/>
      <c r="I101" s="131"/>
      <c r="J101" s="132">
        <f>J139</f>
        <v>0</v>
      </c>
      <c r="L101" s="128"/>
    </row>
    <row r="102" spans="2:47" s="9" customFormat="1" ht="19.95" customHeight="1">
      <c r="B102" s="128"/>
      <c r="D102" s="129" t="s">
        <v>3306</v>
      </c>
      <c r="E102" s="130"/>
      <c r="F102" s="130"/>
      <c r="G102" s="130"/>
      <c r="H102" s="130"/>
      <c r="I102" s="131"/>
      <c r="J102" s="132">
        <f>J141</f>
        <v>0</v>
      </c>
      <c r="L102" s="128"/>
    </row>
    <row r="103" spans="2:47" s="9" customFormat="1" ht="19.95" customHeight="1">
      <c r="B103" s="128"/>
      <c r="D103" s="129" t="s">
        <v>3308</v>
      </c>
      <c r="E103" s="130"/>
      <c r="F103" s="130"/>
      <c r="G103" s="130"/>
      <c r="H103" s="130"/>
      <c r="I103" s="131"/>
      <c r="J103" s="132">
        <f>J143</f>
        <v>0</v>
      </c>
      <c r="L103" s="128"/>
    </row>
    <row r="104" spans="2:47" s="9" customFormat="1" ht="19.95" customHeight="1">
      <c r="B104" s="128"/>
      <c r="D104" s="129" t="s">
        <v>3309</v>
      </c>
      <c r="E104" s="130"/>
      <c r="F104" s="130"/>
      <c r="G104" s="130"/>
      <c r="H104" s="130"/>
      <c r="I104" s="131"/>
      <c r="J104" s="132">
        <f>J145</f>
        <v>0</v>
      </c>
      <c r="L104" s="128"/>
    </row>
    <row r="105" spans="2:47" s="9" customFormat="1" ht="19.95" customHeight="1">
      <c r="B105" s="128"/>
      <c r="D105" s="129" t="s">
        <v>3310</v>
      </c>
      <c r="E105" s="130"/>
      <c r="F105" s="130"/>
      <c r="G105" s="130"/>
      <c r="H105" s="130"/>
      <c r="I105" s="131"/>
      <c r="J105" s="132">
        <f>J147</f>
        <v>0</v>
      </c>
      <c r="L105" s="128"/>
    </row>
    <row r="106" spans="2:47" s="9" customFormat="1" ht="19.95" customHeight="1">
      <c r="B106" s="128"/>
      <c r="D106" s="129" t="s">
        <v>3311</v>
      </c>
      <c r="E106" s="130"/>
      <c r="F106" s="130"/>
      <c r="G106" s="130"/>
      <c r="H106" s="130"/>
      <c r="I106" s="131"/>
      <c r="J106" s="132">
        <f>J150</f>
        <v>0</v>
      </c>
      <c r="L106" s="128"/>
    </row>
    <row r="107" spans="2:47" s="9" customFormat="1" ht="19.95" customHeight="1">
      <c r="B107" s="128"/>
      <c r="D107" s="129" t="s">
        <v>3312</v>
      </c>
      <c r="E107" s="130"/>
      <c r="F107" s="130"/>
      <c r="G107" s="130"/>
      <c r="H107" s="130"/>
      <c r="I107" s="131"/>
      <c r="J107" s="132">
        <f>J153</f>
        <v>0</v>
      </c>
      <c r="L107" s="128"/>
    </row>
    <row r="108" spans="2:47" s="9" customFormat="1" ht="19.95" customHeight="1">
      <c r="B108" s="128"/>
      <c r="D108" s="129" t="s">
        <v>3313</v>
      </c>
      <c r="E108" s="130"/>
      <c r="F108" s="130"/>
      <c r="G108" s="130"/>
      <c r="H108" s="130"/>
      <c r="I108" s="131"/>
      <c r="J108" s="132">
        <f>J156</f>
        <v>0</v>
      </c>
      <c r="L108" s="128"/>
    </row>
    <row r="109" spans="2:47" s="9" customFormat="1" ht="19.95" customHeight="1">
      <c r="B109" s="128"/>
      <c r="D109" s="129" t="s">
        <v>3314</v>
      </c>
      <c r="E109" s="130"/>
      <c r="F109" s="130"/>
      <c r="G109" s="130"/>
      <c r="H109" s="130"/>
      <c r="I109" s="131"/>
      <c r="J109" s="132">
        <f>J158</f>
        <v>0</v>
      </c>
      <c r="L109" s="128"/>
    </row>
    <row r="110" spans="2:47" s="9" customFormat="1" ht="19.95" customHeight="1">
      <c r="B110" s="128"/>
      <c r="D110" s="129" t="s">
        <v>3315</v>
      </c>
      <c r="E110" s="130"/>
      <c r="F110" s="130"/>
      <c r="G110" s="130"/>
      <c r="H110" s="130"/>
      <c r="I110" s="131"/>
      <c r="J110" s="132">
        <f>J160</f>
        <v>0</v>
      </c>
      <c r="L110" s="128"/>
    </row>
    <row r="111" spans="2:47" s="8" customFormat="1" ht="24.9" customHeight="1">
      <c r="B111" s="123"/>
      <c r="D111" s="124" t="s">
        <v>3316</v>
      </c>
      <c r="E111" s="125"/>
      <c r="F111" s="125"/>
      <c r="G111" s="125"/>
      <c r="H111" s="125"/>
      <c r="I111" s="126"/>
      <c r="J111" s="127">
        <f>J163</f>
        <v>0</v>
      </c>
      <c r="L111" s="123"/>
    </row>
    <row r="112" spans="2:47" s="9" customFormat="1" ht="19.95" customHeight="1">
      <c r="B112" s="128"/>
      <c r="D112" s="129" t="s">
        <v>3317</v>
      </c>
      <c r="E112" s="130"/>
      <c r="F112" s="130"/>
      <c r="G112" s="130"/>
      <c r="H112" s="130"/>
      <c r="I112" s="131"/>
      <c r="J112" s="132">
        <f>J164</f>
        <v>0</v>
      </c>
      <c r="L112" s="128"/>
    </row>
    <row r="113" spans="2:12" s="1" customFormat="1" ht="21.75" customHeight="1">
      <c r="B113" s="32"/>
      <c r="I113" s="96"/>
      <c r="L113" s="32"/>
    </row>
    <row r="114" spans="2:12" s="1" customFormat="1" ht="6.9" customHeight="1">
      <c r="B114" s="44"/>
      <c r="C114" s="45"/>
      <c r="D114" s="45"/>
      <c r="E114" s="45"/>
      <c r="F114" s="45"/>
      <c r="G114" s="45"/>
      <c r="H114" s="45"/>
      <c r="I114" s="117"/>
      <c r="J114" s="45"/>
      <c r="K114" s="45"/>
      <c r="L114" s="32"/>
    </row>
    <row r="118" spans="2:12" s="1" customFormat="1" ht="6.9" customHeight="1">
      <c r="B118" s="46"/>
      <c r="C118" s="47"/>
      <c r="D118" s="47"/>
      <c r="E118" s="47"/>
      <c r="F118" s="47"/>
      <c r="G118" s="47"/>
      <c r="H118" s="47"/>
      <c r="I118" s="118"/>
      <c r="J118" s="47"/>
      <c r="K118" s="47"/>
      <c r="L118" s="32"/>
    </row>
    <row r="119" spans="2:12" s="1" customFormat="1" ht="24.9" customHeight="1">
      <c r="B119" s="32"/>
      <c r="C119" s="21" t="s">
        <v>151</v>
      </c>
      <c r="I119" s="96"/>
      <c r="L119" s="32"/>
    </row>
    <row r="120" spans="2:12" s="1" customFormat="1" ht="6.9" customHeight="1">
      <c r="B120" s="32"/>
      <c r="I120" s="96"/>
      <c r="L120" s="32"/>
    </row>
    <row r="121" spans="2:12" s="1" customFormat="1" ht="12" customHeight="1">
      <c r="B121" s="32"/>
      <c r="C121" s="27" t="s">
        <v>16</v>
      </c>
      <c r="I121" s="96"/>
      <c r="L121" s="32"/>
    </row>
    <row r="122" spans="2:12" s="1" customFormat="1" ht="16.5" customHeight="1">
      <c r="B122" s="32"/>
      <c r="E122" s="263" t="str">
        <f>E7</f>
        <v>Modernizace provozu Dykových školek,Křtiny, III.etapa</v>
      </c>
      <c r="F122" s="264"/>
      <c r="G122" s="264"/>
      <c r="H122" s="264"/>
      <c r="I122" s="96"/>
      <c r="L122" s="32"/>
    </row>
    <row r="123" spans="2:12" ht="12" customHeight="1">
      <c r="B123" s="20"/>
      <c r="C123" s="27" t="s">
        <v>134</v>
      </c>
      <c r="L123" s="20"/>
    </row>
    <row r="124" spans="2:12" s="1" customFormat="1" ht="16.5" customHeight="1">
      <c r="B124" s="32"/>
      <c r="E124" s="263" t="s">
        <v>640</v>
      </c>
      <c r="F124" s="265"/>
      <c r="G124" s="265"/>
      <c r="H124" s="265"/>
      <c r="I124" s="96"/>
      <c r="L124" s="32"/>
    </row>
    <row r="125" spans="2:12" s="1" customFormat="1" ht="12" customHeight="1">
      <c r="B125" s="32"/>
      <c r="C125" s="27" t="s">
        <v>136</v>
      </c>
      <c r="I125" s="96"/>
      <c r="L125" s="32"/>
    </row>
    <row r="126" spans="2:12" s="1" customFormat="1" ht="16.5" customHeight="1">
      <c r="B126" s="32"/>
      <c r="E126" s="239" t="str">
        <f>E11</f>
        <v>SO 06-5 - Vzduchotechnika</v>
      </c>
      <c r="F126" s="265"/>
      <c r="G126" s="265"/>
      <c r="H126" s="265"/>
      <c r="I126" s="96"/>
      <c r="L126" s="32"/>
    </row>
    <row r="127" spans="2:12" s="1" customFormat="1" ht="6.9" customHeight="1">
      <c r="B127" s="32"/>
      <c r="I127" s="96"/>
      <c r="L127" s="32"/>
    </row>
    <row r="128" spans="2:12" s="1" customFormat="1" ht="12" customHeight="1">
      <c r="B128" s="32"/>
      <c r="C128" s="27" t="s">
        <v>22</v>
      </c>
      <c r="F128" s="25" t="str">
        <f>F14</f>
        <v>k.ú.Křtiny</v>
      </c>
      <c r="I128" s="97" t="s">
        <v>24</v>
      </c>
      <c r="J128" s="52" t="str">
        <f>IF(J14="","",J14)</f>
        <v>22. 1. 2018</v>
      </c>
      <c r="L128" s="32"/>
    </row>
    <row r="129" spans="2:65" s="1" customFormat="1" ht="6.9" customHeight="1">
      <c r="B129" s="32"/>
      <c r="I129" s="96"/>
      <c r="L129" s="32"/>
    </row>
    <row r="130" spans="2:65" s="1" customFormat="1" ht="27.9" customHeight="1">
      <c r="B130" s="32"/>
      <c r="C130" s="27" t="s">
        <v>28</v>
      </c>
      <c r="F130" s="25" t="str">
        <f>E17</f>
        <v>Mendelova univerzita v Brně</v>
      </c>
      <c r="I130" s="97" t="s">
        <v>34</v>
      </c>
      <c r="J130" s="30" t="str">
        <f>E23</f>
        <v>ZAHRADA Olomouc s.r.o.</v>
      </c>
      <c r="L130" s="32"/>
    </row>
    <row r="131" spans="2:65" s="1" customFormat="1" ht="15.15" customHeight="1">
      <c r="B131" s="32"/>
      <c r="C131" s="27" t="s">
        <v>32</v>
      </c>
      <c r="F131" s="25" t="str">
        <f>IF(E20="","",E20)</f>
        <v>Vyplň údaj</v>
      </c>
      <c r="I131" s="97" t="s">
        <v>37</v>
      </c>
      <c r="J131" s="30" t="str">
        <f>E26</f>
        <v xml:space="preserve"> </v>
      </c>
      <c r="L131" s="32"/>
    </row>
    <row r="132" spans="2:65" s="1" customFormat="1" ht="10.35" customHeight="1">
      <c r="B132" s="32"/>
      <c r="I132" s="96"/>
      <c r="L132" s="32"/>
    </row>
    <row r="133" spans="2:65" s="10" customFormat="1" ht="29.25" customHeight="1">
      <c r="B133" s="133"/>
      <c r="C133" s="134" t="s">
        <v>152</v>
      </c>
      <c r="D133" s="135" t="s">
        <v>65</v>
      </c>
      <c r="E133" s="135" t="s">
        <v>61</v>
      </c>
      <c r="F133" s="135" t="s">
        <v>62</v>
      </c>
      <c r="G133" s="135" t="s">
        <v>153</v>
      </c>
      <c r="H133" s="135" t="s">
        <v>154</v>
      </c>
      <c r="I133" s="136" t="s">
        <v>155</v>
      </c>
      <c r="J133" s="137" t="s">
        <v>140</v>
      </c>
      <c r="K133" s="138" t="s">
        <v>156</v>
      </c>
      <c r="L133" s="133"/>
      <c r="M133" s="59" t="s">
        <v>1</v>
      </c>
      <c r="N133" s="60" t="s">
        <v>44</v>
      </c>
      <c r="O133" s="60" t="s">
        <v>157</v>
      </c>
      <c r="P133" s="60" t="s">
        <v>158</v>
      </c>
      <c r="Q133" s="60" t="s">
        <v>159</v>
      </c>
      <c r="R133" s="60" t="s">
        <v>160</v>
      </c>
      <c r="S133" s="60" t="s">
        <v>161</v>
      </c>
      <c r="T133" s="61" t="s">
        <v>162</v>
      </c>
    </row>
    <row r="134" spans="2:65" s="1" customFormat="1" ht="22.8" customHeight="1">
      <c r="B134" s="32"/>
      <c r="C134" s="64" t="s">
        <v>163</v>
      </c>
      <c r="I134" s="96"/>
      <c r="J134" s="139">
        <f>BK134</f>
        <v>0</v>
      </c>
      <c r="L134" s="32"/>
      <c r="M134" s="62"/>
      <c r="N134" s="53"/>
      <c r="O134" s="53"/>
      <c r="P134" s="140">
        <f>P135+P163</f>
        <v>0</v>
      </c>
      <c r="Q134" s="53"/>
      <c r="R134" s="140">
        <f>R135+R163</f>
        <v>138.1</v>
      </c>
      <c r="S134" s="53"/>
      <c r="T134" s="141">
        <f>T135+T163</f>
        <v>0</v>
      </c>
      <c r="AT134" s="17" t="s">
        <v>79</v>
      </c>
      <c r="AU134" s="17" t="s">
        <v>142</v>
      </c>
      <c r="BK134" s="142">
        <f>BK135+BK163</f>
        <v>0</v>
      </c>
    </row>
    <row r="135" spans="2:65" s="11" customFormat="1" ht="25.95" customHeight="1">
      <c r="B135" s="143"/>
      <c r="D135" s="144" t="s">
        <v>79</v>
      </c>
      <c r="E135" s="145" t="s">
        <v>3318</v>
      </c>
      <c r="F135" s="145" t="s">
        <v>3319</v>
      </c>
      <c r="I135" s="146"/>
      <c r="J135" s="147">
        <f>BK135</f>
        <v>0</v>
      </c>
      <c r="L135" s="143"/>
      <c r="M135" s="148"/>
      <c r="N135" s="149"/>
      <c r="O135" s="149"/>
      <c r="P135" s="150">
        <f>P136+P137+P139+P141+P143+P145+P147+P150+P153+P156+P158+P160</f>
        <v>0</v>
      </c>
      <c r="Q135" s="149"/>
      <c r="R135" s="150">
        <f>R136+R137+R139+R141+R143+R145+R147+R150+R153+R156+R158+R160</f>
        <v>138.1</v>
      </c>
      <c r="S135" s="149"/>
      <c r="T135" s="151">
        <f>T136+T137+T139+T141+T143+T145+T147+T150+T153+T156+T158+T160</f>
        <v>0</v>
      </c>
      <c r="AR135" s="144" t="s">
        <v>181</v>
      </c>
      <c r="AT135" s="152" t="s">
        <v>79</v>
      </c>
      <c r="AU135" s="152" t="s">
        <v>80</v>
      </c>
      <c r="AY135" s="144" t="s">
        <v>166</v>
      </c>
      <c r="BK135" s="153">
        <f>BK136+BK137+BK139+BK141+BK143+BK145+BK147+BK150+BK153+BK156+BK158+BK160</f>
        <v>0</v>
      </c>
    </row>
    <row r="136" spans="2:65" s="1" customFormat="1" ht="24" customHeight="1">
      <c r="B136" s="156"/>
      <c r="C136" s="157" t="s">
        <v>21</v>
      </c>
      <c r="D136" s="157" t="s">
        <v>168</v>
      </c>
      <c r="E136" s="158" t="s">
        <v>3320</v>
      </c>
      <c r="F136" s="159" t="s">
        <v>3321</v>
      </c>
      <c r="G136" s="160" t="s">
        <v>2241</v>
      </c>
      <c r="H136" s="161">
        <v>1</v>
      </c>
      <c r="I136" s="162"/>
      <c r="J136" s="163">
        <f>ROUND(I136*H136,2)</f>
        <v>0</v>
      </c>
      <c r="K136" s="159" t="s">
        <v>1</v>
      </c>
      <c r="L136" s="32"/>
      <c r="M136" s="164" t="s">
        <v>1</v>
      </c>
      <c r="N136" s="165" t="s">
        <v>45</v>
      </c>
      <c r="O136" s="55"/>
      <c r="P136" s="166">
        <f>O136*H136</f>
        <v>0</v>
      </c>
      <c r="Q136" s="166">
        <v>2.7</v>
      </c>
      <c r="R136" s="166">
        <f>Q136*H136</f>
        <v>2.7</v>
      </c>
      <c r="S136" s="166">
        <v>0</v>
      </c>
      <c r="T136" s="167">
        <f>S136*H136</f>
        <v>0</v>
      </c>
      <c r="AR136" s="168" t="s">
        <v>556</v>
      </c>
      <c r="AT136" s="168" t="s">
        <v>168</v>
      </c>
      <c r="AU136" s="168" t="s">
        <v>21</v>
      </c>
      <c r="AY136" s="17" t="s">
        <v>166</v>
      </c>
      <c r="BE136" s="169">
        <f>IF(N136="základní",J136,0)</f>
        <v>0</v>
      </c>
      <c r="BF136" s="169">
        <f>IF(N136="snížená",J136,0)</f>
        <v>0</v>
      </c>
      <c r="BG136" s="169">
        <f>IF(N136="zákl. přenesená",J136,0)</f>
        <v>0</v>
      </c>
      <c r="BH136" s="169">
        <f>IF(N136="sníž. přenesená",J136,0)</f>
        <v>0</v>
      </c>
      <c r="BI136" s="169">
        <f>IF(N136="nulová",J136,0)</f>
        <v>0</v>
      </c>
      <c r="BJ136" s="17" t="s">
        <v>21</v>
      </c>
      <c r="BK136" s="169">
        <f>ROUND(I136*H136,2)</f>
        <v>0</v>
      </c>
      <c r="BL136" s="17" t="s">
        <v>556</v>
      </c>
      <c r="BM136" s="168" t="s">
        <v>3322</v>
      </c>
    </row>
    <row r="137" spans="2:65" s="11" customFormat="1" ht="22.8" customHeight="1">
      <c r="B137" s="143"/>
      <c r="D137" s="144" t="s">
        <v>79</v>
      </c>
      <c r="E137" s="154" t="s">
        <v>3323</v>
      </c>
      <c r="F137" s="154" t="s">
        <v>3324</v>
      </c>
      <c r="I137" s="146"/>
      <c r="J137" s="155">
        <f>BK137</f>
        <v>0</v>
      </c>
      <c r="L137" s="143"/>
      <c r="M137" s="148"/>
      <c r="N137" s="149"/>
      <c r="O137" s="149"/>
      <c r="P137" s="150">
        <f>P138</f>
        <v>0</v>
      </c>
      <c r="Q137" s="149"/>
      <c r="R137" s="150">
        <f>R138</f>
        <v>0</v>
      </c>
      <c r="S137" s="149"/>
      <c r="T137" s="151">
        <f>T138</f>
        <v>0</v>
      </c>
      <c r="AR137" s="144" t="s">
        <v>181</v>
      </c>
      <c r="AT137" s="152" t="s">
        <v>79</v>
      </c>
      <c r="AU137" s="152" t="s">
        <v>21</v>
      </c>
      <c r="AY137" s="144" t="s">
        <v>166</v>
      </c>
      <c r="BK137" s="153">
        <f>BK138</f>
        <v>0</v>
      </c>
    </row>
    <row r="138" spans="2:65" s="1" customFormat="1" ht="16.5" customHeight="1">
      <c r="B138" s="156"/>
      <c r="C138" s="157" t="s">
        <v>88</v>
      </c>
      <c r="D138" s="157" t="s">
        <v>168</v>
      </c>
      <c r="E138" s="158" t="s">
        <v>3325</v>
      </c>
      <c r="F138" s="159" t="s">
        <v>3326</v>
      </c>
      <c r="G138" s="160" t="s">
        <v>2241</v>
      </c>
      <c r="H138" s="161">
        <v>2</v>
      </c>
      <c r="I138" s="162"/>
      <c r="J138" s="163">
        <f>ROUND(I138*H138,2)</f>
        <v>0</v>
      </c>
      <c r="K138" s="159" t="s">
        <v>1</v>
      </c>
      <c r="L138" s="32"/>
      <c r="M138" s="164" t="s">
        <v>1</v>
      </c>
      <c r="N138" s="165" t="s">
        <v>45</v>
      </c>
      <c r="O138" s="55"/>
      <c r="P138" s="166">
        <f>O138*H138</f>
        <v>0</v>
      </c>
      <c r="Q138" s="166">
        <v>0</v>
      </c>
      <c r="R138" s="166">
        <f>Q138*H138</f>
        <v>0</v>
      </c>
      <c r="S138" s="166">
        <v>0</v>
      </c>
      <c r="T138" s="167">
        <f>S138*H138</f>
        <v>0</v>
      </c>
      <c r="AR138" s="168" t="s">
        <v>556</v>
      </c>
      <c r="AT138" s="168" t="s">
        <v>168</v>
      </c>
      <c r="AU138" s="168" t="s">
        <v>88</v>
      </c>
      <c r="AY138" s="17" t="s">
        <v>166</v>
      </c>
      <c r="BE138" s="169">
        <f>IF(N138="základní",J138,0)</f>
        <v>0</v>
      </c>
      <c r="BF138" s="169">
        <f>IF(N138="snížená",J138,0)</f>
        <v>0</v>
      </c>
      <c r="BG138" s="169">
        <f>IF(N138="zákl. přenesená",J138,0)</f>
        <v>0</v>
      </c>
      <c r="BH138" s="169">
        <f>IF(N138="sníž. přenesená",J138,0)</f>
        <v>0</v>
      </c>
      <c r="BI138" s="169">
        <f>IF(N138="nulová",J138,0)</f>
        <v>0</v>
      </c>
      <c r="BJ138" s="17" t="s">
        <v>21</v>
      </c>
      <c r="BK138" s="169">
        <f>ROUND(I138*H138,2)</f>
        <v>0</v>
      </c>
      <c r="BL138" s="17" t="s">
        <v>556</v>
      </c>
      <c r="BM138" s="168" t="s">
        <v>3327</v>
      </c>
    </row>
    <row r="139" spans="2:65" s="11" customFormat="1" ht="22.8" customHeight="1">
      <c r="B139" s="143"/>
      <c r="D139" s="144" t="s">
        <v>79</v>
      </c>
      <c r="E139" s="154" t="s">
        <v>3328</v>
      </c>
      <c r="F139" s="154" t="s">
        <v>3329</v>
      </c>
      <c r="I139" s="146"/>
      <c r="J139" s="155">
        <f>BK139</f>
        <v>0</v>
      </c>
      <c r="L139" s="143"/>
      <c r="M139" s="148"/>
      <c r="N139" s="149"/>
      <c r="O139" s="149"/>
      <c r="P139" s="150">
        <f>P140</f>
        <v>0</v>
      </c>
      <c r="Q139" s="149"/>
      <c r="R139" s="150">
        <f>R140</f>
        <v>2.7</v>
      </c>
      <c r="S139" s="149"/>
      <c r="T139" s="151">
        <f>T140</f>
        <v>0</v>
      </c>
      <c r="AR139" s="144" t="s">
        <v>181</v>
      </c>
      <c r="AT139" s="152" t="s">
        <v>79</v>
      </c>
      <c r="AU139" s="152" t="s">
        <v>21</v>
      </c>
      <c r="AY139" s="144" t="s">
        <v>166</v>
      </c>
      <c r="BK139" s="153">
        <f>BK140</f>
        <v>0</v>
      </c>
    </row>
    <row r="140" spans="2:65" s="1" customFormat="1" ht="24" customHeight="1">
      <c r="B140" s="156"/>
      <c r="C140" s="157" t="s">
        <v>181</v>
      </c>
      <c r="D140" s="157" t="s">
        <v>168</v>
      </c>
      <c r="E140" s="158" t="s">
        <v>3330</v>
      </c>
      <c r="F140" s="159" t="s">
        <v>3331</v>
      </c>
      <c r="G140" s="160" t="s">
        <v>2241</v>
      </c>
      <c r="H140" s="161">
        <v>1</v>
      </c>
      <c r="I140" s="162"/>
      <c r="J140" s="163">
        <f>ROUND(I140*H140,2)</f>
        <v>0</v>
      </c>
      <c r="K140" s="159" t="s">
        <v>1</v>
      </c>
      <c r="L140" s="32"/>
      <c r="M140" s="164" t="s">
        <v>1</v>
      </c>
      <c r="N140" s="165" t="s">
        <v>45</v>
      </c>
      <c r="O140" s="55"/>
      <c r="P140" s="166">
        <f>O140*H140</f>
        <v>0</v>
      </c>
      <c r="Q140" s="166">
        <v>2.7</v>
      </c>
      <c r="R140" s="166">
        <f>Q140*H140</f>
        <v>2.7</v>
      </c>
      <c r="S140" s="166">
        <v>0</v>
      </c>
      <c r="T140" s="167">
        <f>S140*H140</f>
        <v>0</v>
      </c>
      <c r="AR140" s="168" t="s">
        <v>556</v>
      </c>
      <c r="AT140" s="168" t="s">
        <v>168</v>
      </c>
      <c r="AU140" s="168" t="s">
        <v>88</v>
      </c>
      <c r="AY140" s="17" t="s">
        <v>166</v>
      </c>
      <c r="BE140" s="169">
        <f>IF(N140="základní",J140,0)</f>
        <v>0</v>
      </c>
      <c r="BF140" s="169">
        <f>IF(N140="snížená",J140,0)</f>
        <v>0</v>
      </c>
      <c r="BG140" s="169">
        <f>IF(N140="zákl. přenesená",J140,0)</f>
        <v>0</v>
      </c>
      <c r="BH140" s="169">
        <f>IF(N140="sníž. přenesená",J140,0)</f>
        <v>0</v>
      </c>
      <c r="BI140" s="169">
        <f>IF(N140="nulová",J140,0)</f>
        <v>0</v>
      </c>
      <c r="BJ140" s="17" t="s">
        <v>21</v>
      </c>
      <c r="BK140" s="169">
        <f>ROUND(I140*H140,2)</f>
        <v>0</v>
      </c>
      <c r="BL140" s="17" t="s">
        <v>556</v>
      </c>
      <c r="BM140" s="168" t="s">
        <v>3332</v>
      </c>
    </row>
    <row r="141" spans="2:65" s="11" customFormat="1" ht="22.8" customHeight="1">
      <c r="B141" s="143"/>
      <c r="D141" s="144" t="s">
        <v>79</v>
      </c>
      <c r="E141" s="154" t="s">
        <v>3323</v>
      </c>
      <c r="F141" s="154" t="s">
        <v>3324</v>
      </c>
      <c r="I141" s="146"/>
      <c r="J141" s="155">
        <f>BK141</f>
        <v>0</v>
      </c>
      <c r="L141" s="143"/>
      <c r="M141" s="148"/>
      <c r="N141" s="149"/>
      <c r="O141" s="149"/>
      <c r="P141" s="150">
        <f>P142</f>
        <v>0</v>
      </c>
      <c r="Q141" s="149"/>
      <c r="R141" s="150">
        <f>R142</f>
        <v>0</v>
      </c>
      <c r="S141" s="149"/>
      <c r="T141" s="151">
        <f>T142</f>
        <v>0</v>
      </c>
      <c r="AR141" s="144" t="s">
        <v>181</v>
      </c>
      <c r="AT141" s="152" t="s">
        <v>79</v>
      </c>
      <c r="AU141" s="152" t="s">
        <v>21</v>
      </c>
      <c r="AY141" s="144" t="s">
        <v>166</v>
      </c>
      <c r="BK141" s="153">
        <f>BK142</f>
        <v>0</v>
      </c>
    </row>
    <row r="142" spans="2:65" s="1" customFormat="1" ht="16.5" customHeight="1">
      <c r="B142" s="156"/>
      <c r="C142" s="157" t="s">
        <v>173</v>
      </c>
      <c r="D142" s="157" t="s">
        <v>168</v>
      </c>
      <c r="E142" s="158" t="s">
        <v>3325</v>
      </c>
      <c r="F142" s="159" t="s">
        <v>3326</v>
      </c>
      <c r="G142" s="160" t="s">
        <v>2241</v>
      </c>
      <c r="H142" s="161">
        <v>2</v>
      </c>
      <c r="I142" s="162"/>
      <c r="J142" s="163">
        <f>ROUND(I142*H142,2)</f>
        <v>0</v>
      </c>
      <c r="K142" s="159" t="s">
        <v>1</v>
      </c>
      <c r="L142" s="32"/>
      <c r="M142" s="164" t="s">
        <v>1</v>
      </c>
      <c r="N142" s="165" t="s">
        <v>45</v>
      </c>
      <c r="O142" s="55"/>
      <c r="P142" s="166">
        <f>O142*H142</f>
        <v>0</v>
      </c>
      <c r="Q142" s="166">
        <v>0</v>
      </c>
      <c r="R142" s="166">
        <f>Q142*H142</f>
        <v>0</v>
      </c>
      <c r="S142" s="166">
        <v>0</v>
      </c>
      <c r="T142" s="167">
        <f>S142*H142</f>
        <v>0</v>
      </c>
      <c r="AR142" s="168" t="s">
        <v>556</v>
      </c>
      <c r="AT142" s="168" t="s">
        <v>168</v>
      </c>
      <c r="AU142" s="168" t="s">
        <v>88</v>
      </c>
      <c r="AY142" s="17" t="s">
        <v>166</v>
      </c>
      <c r="BE142" s="169">
        <f>IF(N142="základní",J142,0)</f>
        <v>0</v>
      </c>
      <c r="BF142" s="169">
        <f>IF(N142="snížená",J142,0)</f>
        <v>0</v>
      </c>
      <c r="BG142" s="169">
        <f>IF(N142="zákl. přenesená",J142,0)</f>
        <v>0</v>
      </c>
      <c r="BH142" s="169">
        <f>IF(N142="sníž. přenesená",J142,0)</f>
        <v>0</v>
      </c>
      <c r="BI142" s="169">
        <f>IF(N142="nulová",J142,0)</f>
        <v>0</v>
      </c>
      <c r="BJ142" s="17" t="s">
        <v>21</v>
      </c>
      <c r="BK142" s="169">
        <f>ROUND(I142*H142,2)</f>
        <v>0</v>
      </c>
      <c r="BL142" s="17" t="s">
        <v>556</v>
      </c>
      <c r="BM142" s="168" t="s">
        <v>3333</v>
      </c>
    </row>
    <row r="143" spans="2:65" s="11" customFormat="1" ht="22.8" customHeight="1">
      <c r="B143" s="143"/>
      <c r="D143" s="144" t="s">
        <v>79</v>
      </c>
      <c r="E143" s="154" t="s">
        <v>3334</v>
      </c>
      <c r="F143" s="154" t="s">
        <v>3335</v>
      </c>
      <c r="I143" s="146"/>
      <c r="J143" s="155">
        <f>BK143</f>
        <v>0</v>
      </c>
      <c r="L143" s="143"/>
      <c r="M143" s="148"/>
      <c r="N143" s="149"/>
      <c r="O143" s="149"/>
      <c r="P143" s="150">
        <f>P144</f>
        <v>0</v>
      </c>
      <c r="Q143" s="149"/>
      <c r="R143" s="150">
        <f>R144</f>
        <v>0</v>
      </c>
      <c r="S143" s="149"/>
      <c r="T143" s="151">
        <f>T144</f>
        <v>0</v>
      </c>
      <c r="AR143" s="144" t="s">
        <v>181</v>
      </c>
      <c r="AT143" s="152" t="s">
        <v>79</v>
      </c>
      <c r="AU143" s="152" t="s">
        <v>21</v>
      </c>
      <c r="AY143" s="144" t="s">
        <v>166</v>
      </c>
      <c r="BK143" s="153">
        <f>BK144</f>
        <v>0</v>
      </c>
    </row>
    <row r="144" spans="2:65" s="1" customFormat="1" ht="16.5" customHeight="1">
      <c r="B144" s="156"/>
      <c r="C144" s="157" t="s">
        <v>188</v>
      </c>
      <c r="D144" s="157" t="s">
        <v>168</v>
      </c>
      <c r="E144" s="158" t="s">
        <v>3336</v>
      </c>
      <c r="F144" s="159" t="s">
        <v>3337</v>
      </c>
      <c r="G144" s="160" t="s">
        <v>2241</v>
      </c>
      <c r="H144" s="161">
        <v>2</v>
      </c>
      <c r="I144" s="162"/>
      <c r="J144" s="163">
        <f>ROUND(I144*H144,2)</f>
        <v>0</v>
      </c>
      <c r="K144" s="159" t="s">
        <v>1</v>
      </c>
      <c r="L144" s="32"/>
      <c r="M144" s="164" t="s">
        <v>1</v>
      </c>
      <c r="N144" s="165" t="s">
        <v>45</v>
      </c>
      <c r="O144" s="55"/>
      <c r="P144" s="166">
        <f>O144*H144</f>
        <v>0</v>
      </c>
      <c r="Q144" s="166">
        <v>0</v>
      </c>
      <c r="R144" s="166">
        <f>Q144*H144</f>
        <v>0</v>
      </c>
      <c r="S144" s="166">
        <v>0</v>
      </c>
      <c r="T144" s="167">
        <f>S144*H144</f>
        <v>0</v>
      </c>
      <c r="AR144" s="168" t="s">
        <v>556</v>
      </c>
      <c r="AT144" s="168" t="s">
        <v>168</v>
      </c>
      <c r="AU144" s="168" t="s">
        <v>88</v>
      </c>
      <c r="AY144" s="17" t="s">
        <v>166</v>
      </c>
      <c r="BE144" s="169">
        <f>IF(N144="základní",J144,0)</f>
        <v>0</v>
      </c>
      <c r="BF144" s="169">
        <f>IF(N144="snížená",J144,0)</f>
        <v>0</v>
      </c>
      <c r="BG144" s="169">
        <f>IF(N144="zákl. přenesená",J144,0)</f>
        <v>0</v>
      </c>
      <c r="BH144" s="169">
        <f>IF(N144="sníž. přenesená",J144,0)</f>
        <v>0</v>
      </c>
      <c r="BI144" s="169">
        <f>IF(N144="nulová",J144,0)</f>
        <v>0</v>
      </c>
      <c r="BJ144" s="17" t="s">
        <v>21</v>
      </c>
      <c r="BK144" s="169">
        <f>ROUND(I144*H144,2)</f>
        <v>0</v>
      </c>
      <c r="BL144" s="17" t="s">
        <v>556</v>
      </c>
      <c r="BM144" s="168" t="s">
        <v>3338</v>
      </c>
    </row>
    <row r="145" spans="2:65" s="11" customFormat="1" ht="22.8" customHeight="1">
      <c r="B145" s="143"/>
      <c r="D145" s="144" t="s">
        <v>79</v>
      </c>
      <c r="E145" s="154" t="s">
        <v>3339</v>
      </c>
      <c r="F145" s="154" t="s">
        <v>3340</v>
      </c>
      <c r="I145" s="146"/>
      <c r="J145" s="155">
        <f>BK145</f>
        <v>0</v>
      </c>
      <c r="L145" s="143"/>
      <c r="M145" s="148"/>
      <c r="N145" s="149"/>
      <c r="O145" s="149"/>
      <c r="P145" s="150">
        <f>P146</f>
        <v>0</v>
      </c>
      <c r="Q145" s="149"/>
      <c r="R145" s="150">
        <f>R146</f>
        <v>0</v>
      </c>
      <c r="S145" s="149"/>
      <c r="T145" s="151">
        <f>T146</f>
        <v>0</v>
      </c>
      <c r="AR145" s="144" t="s">
        <v>181</v>
      </c>
      <c r="AT145" s="152" t="s">
        <v>79</v>
      </c>
      <c r="AU145" s="152" t="s">
        <v>21</v>
      </c>
      <c r="AY145" s="144" t="s">
        <v>166</v>
      </c>
      <c r="BK145" s="153">
        <f>BK146</f>
        <v>0</v>
      </c>
    </row>
    <row r="146" spans="2:65" s="1" customFormat="1" ht="16.5" customHeight="1">
      <c r="B146" s="156"/>
      <c r="C146" s="157" t="s">
        <v>194</v>
      </c>
      <c r="D146" s="157" t="s">
        <v>168</v>
      </c>
      <c r="E146" s="158" t="s">
        <v>3341</v>
      </c>
      <c r="F146" s="159" t="s">
        <v>3342</v>
      </c>
      <c r="G146" s="160" t="s">
        <v>2241</v>
      </c>
      <c r="H146" s="161">
        <v>2</v>
      </c>
      <c r="I146" s="162"/>
      <c r="J146" s="163">
        <f>ROUND(I146*H146,2)</f>
        <v>0</v>
      </c>
      <c r="K146" s="159" t="s">
        <v>1</v>
      </c>
      <c r="L146" s="32"/>
      <c r="M146" s="164" t="s">
        <v>1</v>
      </c>
      <c r="N146" s="165" t="s">
        <v>45</v>
      </c>
      <c r="O146" s="55"/>
      <c r="P146" s="166">
        <f>O146*H146</f>
        <v>0</v>
      </c>
      <c r="Q146" s="166">
        <v>0</v>
      </c>
      <c r="R146" s="166">
        <f>Q146*H146</f>
        <v>0</v>
      </c>
      <c r="S146" s="166">
        <v>0</v>
      </c>
      <c r="T146" s="167">
        <f>S146*H146</f>
        <v>0</v>
      </c>
      <c r="AR146" s="168" t="s">
        <v>556</v>
      </c>
      <c r="AT146" s="168" t="s">
        <v>168</v>
      </c>
      <c r="AU146" s="168" t="s">
        <v>88</v>
      </c>
      <c r="AY146" s="17" t="s">
        <v>166</v>
      </c>
      <c r="BE146" s="169">
        <f>IF(N146="základní",J146,0)</f>
        <v>0</v>
      </c>
      <c r="BF146" s="169">
        <f>IF(N146="snížená",J146,0)</f>
        <v>0</v>
      </c>
      <c r="BG146" s="169">
        <f>IF(N146="zákl. přenesená",J146,0)</f>
        <v>0</v>
      </c>
      <c r="BH146" s="169">
        <f>IF(N146="sníž. přenesená",J146,0)</f>
        <v>0</v>
      </c>
      <c r="BI146" s="169">
        <f>IF(N146="nulová",J146,0)</f>
        <v>0</v>
      </c>
      <c r="BJ146" s="17" t="s">
        <v>21</v>
      </c>
      <c r="BK146" s="169">
        <f>ROUND(I146*H146,2)</f>
        <v>0</v>
      </c>
      <c r="BL146" s="17" t="s">
        <v>556</v>
      </c>
      <c r="BM146" s="168" t="s">
        <v>3343</v>
      </c>
    </row>
    <row r="147" spans="2:65" s="11" customFormat="1" ht="22.8" customHeight="1">
      <c r="B147" s="143"/>
      <c r="D147" s="144" t="s">
        <v>79</v>
      </c>
      <c r="E147" s="154" t="s">
        <v>3344</v>
      </c>
      <c r="F147" s="154" t="s">
        <v>3345</v>
      </c>
      <c r="I147" s="146"/>
      <c r="J147" s="155">
        <f>BK147</f>
        <v>0</v>
      </c>
      <c r="L147" s="143"/>
      <c r="M147" s="148"/>
      <c r="N147" s="149"/>
      <c r="O147" s="149"/>
      <c r="P147" s="150">
        <f>SUM(P148:P149)</f>
        <v>0</v>
      </c>
      <c r="Q147" s="149"/>
      <c r="R147" s="150">
        <f>SUM(R148:R149)</f>
        <v>5.6999999999999993</v>
      </c>
      <c r="S147" s="149"/>
      <c r="T147" s="151">
        <f>SUM(T148:T149)</f>
        <v>0</v>
      </c>
      <c r="AR147" s="144" t="s">
        <v>181</v>
      </c>
      <c r="AT147" s="152" t="s">
        <v>79</v>
      </c>
      <c r="AU147" s="152" t="s">
        <v>21</v>
      </c>
      <c r="AY147" s="144" t="s">
        <v>166</v>
      </c>
      <c r="BK147" s="153">
        <f>SUM(BK148:BK149)</f>
        <v>0</v>
      </c>
    </row>
    <row r="148" spans="2:65" s="1" customFormat="1" ht="16.5" customHeight="1">
      <c r="B148" s="156"/>
      <c r="C148" s="157" t="s">
        <v>201</v>
      </c>
      <c r="D148" s="157" t="s">
        <v>168</v>
      </c>
      <c r="E148" s="158" t="s">
        <v>3346</v>
      </c>
      <c r="F148" s="159" t="s">
        <v>3347</v>
      </c>
      <c r="G148" s="160" t="s">
        <v>2241</v>
      </c>
      <c r="H148" s="161">
        <v>2</v>
      </c>
      <c r="I148" s="162"/>
      <c r="J148" s="163">
        <f>ROUND(I148*H148,2)</f>
        <v>0</v>
      </c>
      <c r="K148" s="159" t="s">
        <v>1</v>
      </c>
      <c r="L148" s="32"/>
      <c r="M148" s="164" t="s">
        <v>1</v>
      </c>
      <c r="N148" s="165" t="s">
        <v>45</v>
      </c>
      <c r="O148" s="55"/>
      <c r="P148" s="166">
        <f>O148*H148</f>
        <v>0</v>
      </c>
      <c r="Q148" s="166">
        <v>1.9</v>
      </c>
      <c r="R148" s="166">
        <f>Q148*H148</f>
        <v>3.8</v>
      </c>
      <c r="S148" s="166">
        <v>0</v>
      </c>
      <c r="T148" s="167">
        <f>S148*H148</f>
        <v>0</v>
      </c>
      <c r="AR148" s="168" t="s">
        <v>556</v>
      </c>
      <c r="AT148" s="168" t="s">
        <v>168</v>
      </c>
      <c r="AU148" s="168" t="s">
        <v>88</v>
      </c>
      <c r="AY148" s="17" t="s">
        <v>166</v>
      </c>
      <c r="BE148" s="169">
        <f>IF(N148="základní",J148,0)</f>
        <v>0</v>
      </c>
      <c r="BF148" s="169">
        <f>IF(N148="snížená",J148,0)</f>
        <v>0</v>
      </c>
      <c r="BG148" s="169">
        <f>IF(N148="zákl. přenesená",J148,0)</f>
        <v>0</v>
      </c>
      <c r="BH148" s="169">
        <f>IF(N148="sníž. přenesená",J148,0)</f>
        <v>0</v>
      </c>
      <c r="BI148" s="169">
        <f>IF(N148="nulová",J148,0)</f>
        <v>0</v>
      </c>
      <c r="BJ148" s="17" t="s">
        <v>21</v>
      </c>
      <c r="BK148" s="169">
        <f>ROUND(I148*H148,2)</f>
        <v>0</v>
      </c>
      <c r="BL148" s="17" t="s">
        <v>556</v>
      </c>
      <c r="BM148" s="168" t="s">
        <v>3348</v>
      </c>
    </row>
    <row r="149" spans="2:65" s="1" customFormat="1" ht="16.5" customHeight="1">
      <c r="B149" s="156"/>
      <c r="C149" s="157" t="s">
        <v>206</v>
      </c>
      <c r="D149" s="157" t="s">
        <v>168</v>
      </c>
      <c r="E149" s="158" t="s">
        <v>3349</v>
      </c>
      <c r="F149" s="159" t="s">
        <v>3350</v>
      </c>
      <c r="G149" s="160" t="s">
        <v>2241</v>
      </c>
      <c r="H149" s="161">
        <v>1</v>
      </c>
      <c r="I149" s="162"/>
      <c r="J149" s="163">
        <f>ROUND(I149*H149,2)</f>
        <v>0</v>
      </c>
      <c r="K149" s="159" t="s">
        <v>1</v>
      </c>
      <c r="L149" s="32"/>
      <c r="M149" s="164" t="s">
        <v>1</v>
      </c>
      <c r="N149" s="165" t="s">
        <v>45</v>
      </c>
      <c r="O149" s="55"/>
      <c r="P149" s="166">
        <f>O149*H149</f>
        <v>0</v>
      </c>
      <c r="Q149" s="166">
        <v>1.9</v>
      </c>
      <c r="R149" s="166">
        <f>Q149*H149</f>
        <v>1.9</v>
      </c>
      <c r="S149" s="166">
        <v>0</v>
      </c>
      <c r="T149" s="167">
        <f>S149*H149</f>
        <v>0</v>
      </c>
      <c r="AR149" s="168" t="s">
        <v>556</v>
      </c>
      <c r="AT149" s="168" t="s">
        <v>168</v>
      </c>
      <c r="AU149" s="168" t="s">
        <v>88</v>
      </c>
      <c r="AY149" s="17" t="s">
        <v>166</v>
      </c>
      <c r="BE149" s="169">
        <f>IF(N149="základní",J149,0)</f>
        <v>0</v>
      </c>
      <c r="BF149" s="169">
        <f>IF(N149="snížená",J149,0)</f>
        <v>0</v>
      </c>
      <c r="BG149" s="169">
        <f>IF(N149="zákl. přenesená",J149,0)</f>
        <v>0</v>
      </c>
      <c r="BH149" s="169">
        <f>IF(N149="sníž. přenesená",J149,0)</f>
        <v>0</v>
      </c>
      <c r="BI149" s="169">
        <f>IF(N149="nulová",J149,0)</f>
        <v>0</v>
      </c>
      <c r="BJ149" s="17" t="s">
        <v>21</v>
      </c>
      <c r="BK149" s="169">
        <f>ROUND(I149*H149,2)</f>
        <v>0</v>
      </c>
      <c r="BL149" s="17" t="s">
        <v>556</v>
      </c>
      <c r="BM149" s="168" t="s">
        <v>3351</v>
      </c>
    </row>
    <row r="150" spans="2:65" s="11" customFormat="1" ht="22.8" customHeight="1">
      <c r="B150" s="143"/>
      <c r="D150" s="144" t="s">
        <v>79</v>
      </c>
      <c r="E150" s="154" t="s">
        <v>3352</v>
      </c>
      <c r="F150" s="154" t="s">
        <v>3353</v>
      </c>
      <c r="I150" s="146"/>
      <c r="J150" s="155">
        <f>BK150</f>
        <v>0</v>
      </c>
      <c r="L150" s="143"/>
      <c r="M150" s="148"/>
      <c r="N150" s="149"/>
      <c r="O150" s="149"/>
      <c r="P150" s="150">
        <f>SUM(P151:P152)</f>
        <v>0</v>
      </c>
      <c r="Q150" s="149"/>
      <c r="R150" s="150">
        <f>SUM(R151:R152)</f>
        <v>2</v>
      </c>
      <c r="S150" s="149"/>
      <c r="T150" s="151">
        <f>SUM(T151:T152)</f>
        <v>0</v>
      </c>
      <c r="AR150" s="144" t="s">
        <v>181</v>
      </c>
      <c r="AT150" s="152" t="s">
        <v>79</v>
      </c>
      <c r="AU150" s="152" t="s">
        <v>21</v>
      </c>
      <c r="AY150" s="144" t="s">
        <v>166</v>
      </c>
      <c r="BK150" s="153">
        <f>SUM(BK151:BK152)</f>
        <v>0</v>
      </c>
    </row>
    <row r="151" spans="2:65" s="1" customFormat="1" ht="16.5" customHeight="1">
      <c r="B151" s="156"/>
      <c r="C151" s="157" t="s">
        <v>211</v>
      </c>
      <c r="D151" s="157" t="s">
        <v>168</v>
      </c>
      <c r="E151" s="158" t="s">
        <v>3354</v>
      </c>
      <c r="F151" s="159" t="s">
        <v>3355</v>
      </c>
      <c r="G151" s="160" t="s">
        <v>2241</v>
      </c>
      <c r="H151" s="161">
        <v>7</v>
      </c>
      <c r="I151" s="162"/>
      <c r="J151" s="163">
        <f>ROUND(I151*H151,2)</f>
        <v>0</v>
      </c>
      <c r="K151" s="159" t="s">
        <v>1</v>
      </c>
      <c r="L151" s="32"/>
      <c r="M151" s="164" t="s">
        <v>1</v>
      </c>
      <c r="N151" s="165" t="s">
        <v>45</v>
      </c>
      <c r="O151" s="55"/>
      <c r="P151" s="166">
        <f>O151*H151</f>
        <v>0</v>
      </c>
      <c r="Q151" s="166">
        <v>0.2</v>
      </c>
      <c r="R151" s="166">
        <f>Q151*H151</f>
        <v>1.4000000000000001</v>
      </c>
      <c r="S151" s="166">
        <v>0</v>
      </c>
      <c r="T151" s="167">
        <f>S151*H151</f>
        <v>0</v>
      </c>
      <c r="AR151" s="168" t="s">
        <v>556</v>
      </c>
      <c r="AT151" s="168" t="s">
        <v>168</v>
      </c>
      <c r="AU151" s="168" t="s">
        <v>88</v>
      </c>
      <c r="AY151" s="17" t="s">
        <v>166</v>
      </c>
      <c r="BE151" s="169">
        <f>IF(N151="základní",J151,0)</f>
        <v>0</v>
      </c>
      <c r="BF151" s="169">
        <f>IF(N151="snížená",J151,0)</f>
        <v>0</v>
      </c>
      <c r="BG151" s="169">
        <f>IF(N151="zákl. přenesená",J151,0)</f>
        <v>0</v>
      </c>
      <c r="BH151" s="169">
        <f>IF(N151="sníž. přenesená",J151,0)</f>
        <v>0</v>
      </c>
      <c r="BI151" s="169">
        <f>IF(N151="nulová",J151,0)</f>
        <v>0</v>
      </c>
      <c r="BJ151" s="17" t="s">
        <v>21</v>
      </c>
      <c r="BK151" s="169">
        <f>ROUND(I151*H151,2)</f>
        <v>0</v>
      </c>
      <c r="BL151" s="17" t="s">
        <v>556</v>
      </c>
      <c r="BM151" s="168" t="s">
        <v>3356</v>
      </c>
    </row>
    <row r="152" spans="2:65" s="1" customFormat="1" ht="16.5" customHeight="1">
      <c r="B152" s="156"/>
      <c r="C152" s="157" t="s">
        <v>26</v>
      </c>
      <c r="D152" s="157" t="s">
        <v>168</v>
      </c>
      <c r="E152" s="158" t="s">
        <v>3357</v>
      </c>
      <c r="F152" s="159" t="s">
        <v>3358</v>
      </c>
      <c r="G152" s="160" t="s">
        <v>2241</v>
      </c>
      <c r="H152" s="161">
        <v>3</v>
      </c>
      <c r="I152" s="162"/>
      <c r="J152" s="163">
        <f>ROUND(I152*H152,2)</f>
        <v>0</v>
      </c>
      <c r="K152" s="159" t="s">
        <v>1</v>
      </c>
      <c r="L152" s="32"/>
      <c r="M152" s="164" t="s">
        <v>1</v>
      </c>
      <c r="N152" s="165" t="s">
        <v>45</v>
      </c>
      <c r="O152" s="55"/>
      <c r="P152" s="166">
        <f>O152*H152</f>
        <v>0</v>
      </c>
      <c r="Q152" s="166">
        <v>0.2</v>
      </c>
      <c r="R152" s="166">
        <f>Q152*H152</f>
        <v>0.60000000000000009</v>
      </c>
      <c r="S152" s="166">
        <v>0</v>
      </c>
      <c r="T152" s="167">
        <f>S152*H152</f>
        <v>0</v>
      </c>
      <c r="AR152" s="168" t="s">
        <v>556</v>
      </c>
      <c r="AT152" s="168" t="s">
        <v>168</v>
      </c>
      <c r="AU152" s="168" t="s">
        <v>88</v>
      </c>
      <c r="AY152" s="17" t="s">
        <v>166</v>
      </c>
      <c r="BE152" s="169">
        <f>IF(N152="základní",J152,0)</f>
        <v>0</v>
      </c>
      <c r="BF152" s="169">
        <f>IF(N152="snížená",J152,0)</f>
        <v>0</v>
      </c>
      <c r="BG152" s="169">
        <f>IF(N152="zákl. přenesená",J152,0)</f>
        <v>0</v>
      </c>
      <c r="BH152" s="169">
        <f>IF(N152="sníž. přenesená",J152,0)</f>
        <v>0</v>
      </c>
      <c r="BI152" s="169">
        <f>IF(N152="nulová",J152,0)</f>
        <v>0</v>
      </c>
      <c r="BJ152" s="17" t="s">
        <v>21</v>
      </c>
      <c r="BK152" s="169">
        <f>ROUND(I152*H152,2)</f>
        <v>0</v>
      </c>
      <c r="BL152" s="17" t="s">
        <v>556</v>
      </c>
      <c r="BM152" s="168" t="s">
        <v>3359</v>
      </c>
    </row>
    <row r="153" spans="2:65" s="11" customFormat="1" ht="22.8" customHeight="1">
      <c r="B153" s="143"/>
      <c r="D153" s="144" t="s">
        <v>79</v>
      </c>
      <c r="E153" s="154" t="s">
        <v>3360</v>
      </c>
      <c r="F153" s="154" t="s">
        <v>3361</v>
      </c>
      <c r="I153" s="146"/>
      <c r="J153" s="155">
        <f>BK153</f>
        <v>0</v>
      </c>
      <c r="L153" s="143"/>
      <c r="M153" s="148"/>
      <c r="N153" s="149"/>
      <c r="O153" s="149"/>
      <c r="P153" s="150">
        <f>SUM(P154:P155)</f>
        <v>0</v>
      </c>
      <c r="Q153" s="149"/>
      <c r="R153" s="150">
        <f>SUM(R154:R155)</f>
        <v>0</v>
      </c>
      <c r="S153" s="149"/>
      <c r="T153" s="151">
        <f>SUM(T154:T155)</f>
        <v>0</v>
      </c>
      <c r="AR153" s="144" t="s">
        <v>181</v>
      </c>
      <c r="AT153" s="152" t="s">
        <v>79</v>
      </c>
      <c r="AU153" s="152" t="s">
        <v>21</v>
      </c>
      <c r="AY153" s="144" t="s">
        <v>166</v>
      </c>
      <c r="BK153" s="153">
        <f>SUM(BK154:BK155)</f>
        <v>0</v>
      </c>
    </row>
    <row r="154" spans="2:65" s="1" customFormat="1" ht="16.5" customHeight="1">
      <c r="B154" s="156"/>
      <c r="C154" s="157" t="s">
        <v>220</v>
      </c>
      <c r="D154" s="157" t="s">
        <v>168</v>
      </c>
      <c r="E154" s="158" t="s">
        <v>3362</v>
      </c>
      <c r="F154" s="159" t="s">
        <v>3363</v>
      </c>
      <c r="G154" s="160" t="s">
        <v>3364</v>
      </c>
      <c r="H154" s="161">
        <v>10</v>
      </c>
      <c r="I154" s="162"/>
      <c r="J154" s="163">
        <f>ROUND(I154*H154,2)</f>
        <v>0</v>
      </c>
      <c r="K154" s="159" t="s">
        <v>1</v>
      </c>
      <c r="L154" s="32"/>
      <c r="M154" s="164" t="s">
        <v>1</v>
      </c>
      <c r="N154" s="165" t="s">
        <v>45</v>
      </c>
      <c r="O154" s="55"/>
      <c r="P154" s="166">
        <f>O154*H154</f>
        <v>0</v>
      </c>
      <c r="Q154" s="166">
        <v>0</v>
      </c>
      <c r="R154" s="166">
        <f>Q154*H154</f>
        <v>0</v>
      </c>
      <c r="S154" s="166">
        <v>0</v>
      </c>
      <c r="T154" s="167">
        <f>S154*H154</f>
        <v>0</v>
      </c>
      <c r="AR154" s="168" t="s">
        <v>556</v>
      </c>
      <c r="AT154" s="168" t="s">
        <v>168</v>
      </c>
      <c r="AU154" s="168" t="s">
        <v>88</v>
      </c>
      <c r="AY154" s="17" t="s">
        <v>166</v>
      </c>
      <c r="BE154" s="169">
        <f>IF(N154="základní",J154,0)</f>
        <v>0</v>
      </c>
      <c r="BF154" s="169">
        <f>IF(N154="snížená",J154,0)</f>
        <v>0</v>
      </c>
      <c r="BG154" s="169">
        <f>IF(N154="zákl. přenesená",J154,0)</f>
        <v>0</v>
      </c>
      <c r="BH154" s="169">
        <f>IF(N154="sníž. přenesená",J154,0)</f>
        <v>0</v>
      </c>
      <c r="BI154" s="169">
        <f>IF(N154="nulová",J154,0)</f>
        <v>0</v>
      </c>
      <c r="BJ154" s="17" t="s">
        <v>21</v>
      </c>
      <c r="BK154" s="169">
        <f>ROUND(I154*H154,2)</f>
        <v>0</v>
      </c>
      <c r="BL154" s="17" t="s">
        <v>556</v>
      </c>
      <c r="BM154" s="168" t="s">
        <v>3365</v>
      </c>
    </row>
    <row r="155" spans="2:65" s="1" customFormat="1" ht="16.5" customHeight="1">
      <c r="B155" s="156"/>
      <c r="C155" s="157" t="s">
        <v>225</v>
      </c>
      <c r="D155" s="157" t="s">
        <v>168</v>
      </c>
      <c r="E155" s="158" t="s">
        <v>3366</v>
      </c>
      <c r="F155" s="159" t="s">
        <v>3367</v>
      </c>
      <c r="G155" s="160" t="s">
        <v>3364</v>
      </c>
      <c r="H155" s="161">
        <v>5</v>
      </c>
      <c r="I155" s="162"/>
      <c r="J155" s="163">
        <f>ROUND(I155*H155,2)</f>
        <v>0</v>
      </c>
      <c r="K155" s="159" t="s">
        <v>1</v>
      </c>
      <c r="L155" s="32"/>
      <c r="M155" s="164" t="s">
        <v>1</v>
      </c>
      <c r="N155" s="165" t="s">
        <v>45</v>
      </c>
      <c r="O155" s="55"/>
      <c r="P155" s="166">
        <f>O155*H155</f>
        <v>0</v>
      </c>
      <c r="Q155" s="166">
        <v>0</v>
      </c>
      <c r="R155" s="166">
        <f>Q155*H155</f>
        <v>0</v>
      </c>
      <c r="S155" s="166">
        <v>0</v>
      </c>
      <c r="T155" s="167">
        <f>S155*H155</f>
        <v>0</v>
      </c>
      <c r="AR155" s="168" t="s">
        <v>556</v>
      </c>
      <c r="AT155" s="168" t="s">
        <v>168</v>
      </c>
      <c r="AU155" s="168" t="s">
        <v>88</v>
      </c>
      <c r="AY155" s="17" t="s">
        <v>166</v>
      </c>
      <c r="BE155" s="169">
        <f>IF(N155="základní",J155,0)</f>
        <v>0</v>
      </c>
      <c r="BF155" s="169">
        <f>IF(N155="snížená",J155,0)</f>
        <v>0</v>
      </c>
      <c r="BG155" s="169">
        <f>IF(N155="zákl. přenesená",J155,0)</f>
        <v>0</v>
      </c>
      <c r="BH155" s="169">
        <f>IF(N155="sníž. přenesená",J155,0)</f>
        <v>0</v>
      </c>
      <c r="BI155" s="169">
        <f>IF(N155="nulová",J155,0)</f>
        <v>0</v>
      </c>
      <c r="BJ155" s="17" t="s">
        <v>21</v>
      </c>
      <c r="BK155" s="169">
        <f>ROUND(I155*H155,2)</f>
        <v>0</v>
      </c>
      <c r="BL155" s="17" t="s">
        <v>556</v>
      </c>
      <c r="BM155" s="168" t="s">
        <v>3368</v>
      </c>
    </row>
    <row r="156" spans="2:65" s="11" customFormat="1" ht="22.8" customHeight="1">
      <c r="B156" s="143"/>
      <c r="D156" s="144" t="s">
        <v>79</v>
      </c>
      <c r="E156" s="154" t="s">
        <v>3369</v>
      </c>
      <c r="F156" s="154" t="s">
        <v>3370</v>
      </c>
      <c r="I156" s="146"/>
      <c r="J156" s="155">
        <f>BK156</f>
        <v>0</v>
      </c>
      <c r="L156" s="143"/>
      <c r="M156" s="148"/>
      <c r="N156" s="149"/>
      <c r="O156" s="149"/>
      <c r="P156" s="150">
        <f>P157</f>
        <v>0</v>
      </c>
      <c r="Q156" s="149"/>
      <c r="R156" s="150">
        <f>R157</f>
        <v>125</v>
      </c>
      <c r="S156" s="149"/>
      <c r="T156" s="151">
        <f>T157</f>
        <v>0</v>
      </c>
      <c r="AR156" s="144" t="s">
        <v>181</v>
      </c>
      <c r="AT156" s="152" t="s">
        <v>79</v>
      </c>
      <c r="AU156" s="152" t="s">
        <v>21</v>
      </c>
      <c r="AY156" s="144" t="s">
        <v>166</v>
      </c>
      <c r="BK156" s="153">
        <f>BK157</f>
        <v>0</v>
      </c>
    </row>
    <row r="157" spans="2:65" s="1" customFormat="1" ht="16.5" customHeight="1">
      <c r="B157" s="156"/>
      <c r="C157" s="157" t="s">
        <v>232</v>
      </c>
      <c r="D157" s="157" t="s">
        <v>168</v>
      </c>
      <c r="E157" s="158" t="s">
        <v>3371</v>
      </c>
      <c r="F157" s="159" t="s">
        <v>3372</v>
      </c>
      <c r="G157" s="160" t="s">
        <v>3364</v>
      </c>
      <c r="H157" s="161">
        <v>25</v>
      </c>
      <c r="I157" s="162"/>
      <c r="J157" s="163">
        <f>ROUND(I157*H157,2)</f>
        <v>0</v>
      </c>
      <c r="K157" s="159" t="s">
        <v>1</v>
      </c>
      <c r="L157" s="32"/>
      <c r="M157" s="164" t="s">
        <v>1</v>
      </c>
      <c r="N157" s="165" t="s">
        <v>45</v>
      </c>
      <c r="O157" s="55"/>
      <c r="P157" s="166">
        <f>O157*H157</f>
        <v>0</v>
      </c>
      <c r="Q157" s="166">
        <v>5</v>
      </c>
      <c r="R157" s="166">
        <f>Q157*H157</f>
        <v>125</v>
      </c>
      <c r="S157" s="166">
        <v>0</v>
      </c>
      <c r="T157" s="167">
        <f>S157*H157</f>
        <v>0</v>
      </c>
      <c r="AR157" s="168" t="s">
        <v>556</v>
      </c>
      <c r="AT157" s="168" t="s">
        <v>168</v>
      </c>
      <c r="AU157" s="168" t="s">
        <v>88</v>
      </c>
      <c r="AY157" s="17" t="s">
        <v>166</v>
      </c>
      <c r="BE157" s="169">
        <f>IF(N157="základní",J157,0)</f>
        <v>0</v>
      </c>
      <c r="BF157" s="169">
        <f>IF(N157="snížená",J157,0)</f>
        <v>0</v>
      </c>
      <c r="BG157" s="169">
        <f>IF(N157="zákl. přenesená",J157,0)</f>
        <v>0</v>
      </c>
      <c r="BH157" s="169">
        <f>IF(N157="sníž. přenesená",J157,0)</f>
        <v>0</v>
      </c>
      <c r="BI157" s="169">
        <f>IF(N157="nulová",J157,0)</f>
        <v>0</v>
      </c>
      <c r="BJ157" s="17" t="s">
        <v>21</v>
      </c>
      <c r="BK157" s="169">
        <f>ROUND(I157*H157,2)</f>
        <v>0</v>
      </c>
      <c r="BL157" s="17" t="s">
        <v>556</v>
      </c>
      <c r="BM157" s="168" t="s">
        <v>3373</v>
      </c>
    </row>
    <row r="158" spans="2:65" s="11" customFormat="1" ht="22.8" customHeight="1">
      <c r="B158" s="143"/>
      <c r="D158" s="144" t="s">
        <v>79</v>
      </c>
      <c r="E158" s="154" t="s">
        <v>3374</v>
      </c>
      <c r="F158" s="154" t="s">
        <v>3375</v>
      </c>
      <c r="I158" s="146"/>
      <c r="J158" s="155">
        <f>BK158</f>
        <v>0</v>
      </c>
      <c r="L158" s="143"/>
      <c r="M158" s="148"/>
      <c r="N158" s="149"/>
      <c r="O158" s="149"/>
      <c r="P158" s="150">
        <f>P159</f>
        <v>0</v>
      </c>
      <c r="Q158" s="149"/>
      <c r="R158" s="150">
        <f>R159</f>
        <v>0</v>
      </c>
      <c r="S158" s="149"/>
      <c r="T158" s="151">
        <f>T159</f>
        <v>0</v>
      </c>
      <c r="AR158" s="144" t="s">
        <v>181</v>
      </c>
      <c r="AT158" s="152" t="s">
        <v>79</v>
      </c>
      <c r="AU158" s="152" t="s">
        <v>21</v>
      </c>
      <c r="AY158" s="144" t="s">
        <v>166</v>
      </c>
      <c r="BK158" s="153">
        <f>BK159</f>
        <v>0</v>
      </c>
    </row>
    <row r="159" spans="2:65" s="1" customFormat="1" ht="16.5" customHeight="1">
      <c r="B159" s="156"/>
      <c r="C159" s="157" t="s">
        <v>236</v>
      </c>
      <c r="D159" s="157" t="s">
        <v>168</v>
      </c>
      <c r="E159" s="158" t="s">
        <v>3376</v>
      </c>
      <c r="F159" s="159" t="s">
        <v>3377</v>
      </c>
      <c r="G159" s="160" t="s">
        <v>257</v>
      </c>
      <c r="H159" s="161">
        <v>15</v>
      </c>
      <c r="I159" s="162"/>
      <c r="J159" s="163">
        <f>ROUND(I159*H159,2)</f>
        <v>0</v>
      </c>
      <c r="K159" s="159" t="s">
        <v>1</v>
      </c>
      <c r="L159" s="32"/>
      <c r="M159" s="164" t="s">
        <v>1</v>
      </c>
      <c r="N159" s="165" t="s">
        <v>45</v>
      </c>
      <c r="O159" s="55"/>
      <c r="P159" s="166">
        <f>O159*H159</f>
        <v>0</v>
      </c>
      <c r="Q159" s="166">
        <v>0</v>
      </c>
      <c r="R159" s="166">
        <f>Q159*H159</f>
        <v>0</v>
      </c>
      <c r="S159" s="166">
        <v>0</v>
      </c>
      <c r="T159" s="167">
        <f>S159*H159</f>
        <v>0</v>
      </c>
      <c r="AR159" s="168" t="s">
        <v>556</v>
      </c>
      <c r="AT159" s="168" t="s">
        <v>168</v>
      </c>
      <c r="AU159" s="168" t="s">
        <v>88</v>
      </c>
      <c r="AY159" s="17" t="s">
        <v>166</v>
      </c>
      <c r="BE159" s="169">
        <f>IF(N159="základní",J159,0)</f>
        <v>0</v>
      </c>
      <c r="BF159" s="169">
        <f>IF(N159="snížená",J159,0)</f>
        <v>0</v>
      </c>
      <c r="BG159" s="169">
        <f>IF(N159="zákl. přenesená",J159,0)</f>
        <v>0</v>
      </c>
      <c r="BH159" s="169">
        <f>IF(N159="sníž. přenesená",J159,0)</f>
        <v>0</v>
      </c>
      <c r="BI159" s="169">
        <f>IF(N159="nulová",J159,0)</f>
        <v>0</v>
      </c>
      <c r="BJ159" s="17" t="s">
        <v>21</v>
      </c>
      <c r="BK159" s="169">
        <f>ROUND(I159*H159,2)</f>
        <v>0</v>
      </c>
      <c r="BL159" s="17" t="s">
        <v>556</v>
      </c>
      <c r="BM159" s="168" t="s">
        <v>3378</v>
      </c>
    </row>
    <row r="160" spans="2:65" s="11" customFormat="1" ht="22.8" customHeight="1">
      <c r="B160" s="143"/>
      <c r="D160" s="144" t="s">
        <v>79</v>
      </c>
      <c r="E160" s="154" t="s">
        <v>3379</v>
      </c>
      <c r="F160" s="154" t="s">
        <v>3380</v>
      </c>
      <c r="I160" s="146"/>
      <c r="J160" s="155">
        <f>BK160</f>
        <v>0</v>
      </c>
      <c r="L160" s="143"/>
      <c r="M160" s="148"/>
      <c r="N160" s="149"/>
      <c r="O160" s="149"/>
      <c r="P160" s="150">
        <f>SUM(P161:P162)</f>
        <v>0</v>
      </c>
      <c r="Q160" s="149"/>
      <c r="R160" s="150">
        <f>SUM(R161:R162)</f>
        <v>0</v>
      </c>
      <c r="S160" s="149"/>
      <c r="T160" s="151">
        <f>SUM(T161:T162)</f>
        <v>0</v>
      </c>
      <c r="AR160" s="144" t="s">
        <v>181</v>
      </c>
      <c r="AT160" s="152" t="s">
        <v>79</v>
      </c>
      <c r="AU160" s="152" t="s">
        <v>21</v>
      </c>
      <c r="AY160" s="144" t="s">
        <v>166</v>
      </c>
      <c r="BK160" s="153">
        <f>SUM(BK161:BK162)</f>
        <v>0</v>
      </c>
    </row>
    <row r="161" spans="2:65" s="1" customFormat="1" ht="16.5" customHeight="1">
      <c r="B161" s="156"/>
      <c r="C161" s="157" t="s">
        <v>8</v>
      </c>
      <c r="D161" s="157" t="s">
        <v>168</v>
      </c>
      <c r="E161" s="158" t="s">
        <v>3381</v>
      </c>
      <c r="F161" s="159" t="s">
        <v>3382</v>
      </c>
      <c r="G161" s="160" t="s">
        <v>257</v>
      </c>
      <c r="H161" s="161">
        <v>5</v>
      </c>
      <c r="I161" s="162"/>
      <c r="J161" s="163">
        <f>ROUND(I161*H161,2)</f>
        <v>0</v>
      </c>
      <c r="K161" s="159" t="s">
        <v>1</v>
      </c>
      <c r="L161" s="32"/>
      <c r="M161" s="164" t="s">
        <v>1</v>
      </c>
      <c r="N161" s="165" t="s">
        <v>45</v>
      </c>
      <c r="O161" s="55"/>
      <c r="P161" s="166">
        <f>O161*H161</f>
        <v>0</v>
      </c>
      <c r="Q161" s="166">
        <v>0</v>
      </c>
      <c r="R161" s="166">
        <f>Q161*H161</f>
        <v>0</v>
      </c>
      <c r="S161" s="166">
        <v>0</v>
      </c>
      <c r="T161" s="167">
        <f>S161*H161</f>
        <v>0</v>
      </c>
      <c r="AR161" s="168" t="s">
        <v>556</v>
      </c>
      <c r="AT161" s="168" t="s">
        <v>168</v>
      </c>
      <c r="AU161" s="168" t="s">
        <v>88</v>
      </c>
      <c r="AY161" s="17" t="s">
        <v>166</v>
      </c>
      <c r="BE161" s="169">
        <f>IF(N161="základní",J161,0)</f>
        <v>0</v>
      </c>
      <c r="BF161" s="169">
        <f>IF(N161="snížená",J161,0)</f>
        <v>0</v>
      </c>
      <c r="BG161" s="169">
        <f>IF(N161="zákl. přenesená",J161,0)</f>
        <v>0</v>
      </c>
      <c r="BH161" s="169">
        <f>IF(N161="sníž. přenesená",J161,0)</f>
        <v>0</v>
      </c>
      <c r="BI161" s="169">
        <f>IF(N161="nulová",J161,0)</f>
        <v>0</v>
      </c>
      <c r="BJ161" s="17" t="s">
        <v>21</v>
      </c>
      <c r="BK161" s="169">
        <f>ROUND(I161*H161,2)</f>
        <v>0</v>
      </c>
      <c r="BL161" s="17" t="s">
        <v>556</v>
      </c>
      <c r="BM161" s="168" t="s">
        <v>3383</v>
      </c>
    </row>
    <row r="162" spans="2:65" s="1" customFormat="1" ht="16.5" customHeight="1">
      <c r="B162" s="156"/>
      <c r="C162" s="157" t="s">
        <v>246</v>
      </c>
      <c r="D162" s="157" t="s">
        <v>168</v>
      </c>
      <c r="E162" s="158" t="s">
        <v>3384</v>
      </c>
      <c r="F162" s="159" t="s">
        <v>3385</v>
      </c>
      <c r="G162" s="160" t="s">
        <v>3364</v>
      </c>
      <c r="H162" s="161">
        <v>30</v>
      </c>
      <c r="I162" s="162"/>
      <c r="J162" s="163">
        <f>ROUND(I162*H162,2)</f>
        <v>0</v>
      </c>
      <c r="K162" s="159" t="s">
        <v>1</v>
      </c>
      <c r="L162" s="32"/>
      <c r="M162" s="164" t="s">
        <v>1</v>
      </c>
      <c r="N162" s="165" t="s">
        <v>45</v>
      </c>
      <c r="O162" s="55"/>
      <c r="P162" s="166">
        <f>O162*H162</f>
        <v>0</v>
      </c>
      <c r="Q162" s="166">
        <v>0</v>
      </c>
      <c r="R162" s="166">
        <f>Q162*H162</f>
        <v>0</v>
      </c>
      <c r="S162" s="166">
        <v>0</v>
      </c>
      <c r="T162" s="167">
        <f>S162*H162</f>
        <v>0</v>
      </c>
      <c r="AR162" s="168" t="s">
        <v>556</v>
      </c>
      <c r="AT162" s="168" t="s">
        <v>168</v>
      </c>
      <c r="AU162" s="168" t="s">
        <v>88</v>
      </c>
      <c r="AY162" s="17" t="s">
        <v>166</v>
      </c>
      <c r="BE162" s="169">
        <f>IF(N162="základní",J162,0)</f>
        <v>0</v>
      </c>
      <c r="BF162" s="169">
        <f>IF(N162="snížená",J162,0)</f>
        <v>0</v>
      </c>
      <c r="BG162" s="169">
        <f>IF(N162="zákl. přenesená",J162,0)</f>
        <v>0</v>
      </c>
      <c r="BH162" s="169">
        <f>IF(N162="sníž. přenesená",J162,0)</f>
        <v>0</v>
      </c>
      <c r="BI162" s="169">
        <f>IF(N162="nulová",J162,0)</f>
        <v>0</v>
      </c>
      <c r="BJ162" s="17" t="s">
        <v>21</v>
      </c>
      <c r="BK162" s="169">
        <f>ROUND(I162*H162,2)</f>
        <v>0</v>
      </c>
      <c r="BL162" s="17" t="s">
        <v>556</v>
      </c>
      <c r="BM162" s="168" t="s">
        <v>3386</v>
      </c>
    </row>
    <row r="163" spans="2:65" s="11" customFormat="1" ht="25.95" customHeight="1">
      <c r="B163" s="143"/>
      <c r="D163" s="144" t="s">
        <v>79</v>
      </c>
      <c r="E163" s="145" t="s">
        <v>3387</v>
      </c>
      <c r="F163" s="145" t="s">
        <v>3388</v>
      </c>
      <c r="I163" s="146"/>
      <c r="J163" s="147">
        <f>BK163</f>
        <v>0</v>
      </c>
      <c r="L163" s="143"/>
      <c r="M163" s="148"/>
      <c r="N163" s="149"/>
      <c r="O163" s="149"/>
      <c r="P163" s="150">
        <f>P164</f>
        <v>0</v>
      </c>
      <c r="Q163" s="149"/>
      <c r="R163" s="150">
        <f>R164</f>
        <v>0</v>
      </c>
      <c r="S163" s="149"/>
      <c r="T163" s="151">
        <f>T164</f>
        <v>0</v>
      </c>
      <c r="AR163" s="144" t="s">
        <v>173</v>
      </c>
      <c r="AT163" s="152" t="s">
        <v>79</v>
      </c>
      <c r="AU163" s="152" t="s">
        <v>80</v>
      </c>
      <c r="AY163" s="144" t="s">
        <v>166</v>
      </c>
      <c r="BK163" s="153">
        <f>BK164</f>
        <v>0</v>
      </c>
    </row>
    <row r="164" spans="2:65" s="11" customFormat="1" ht="22.8" customHeight="1">
      <c r="B164" s="143"/>
      <c r="D164" s="144" t="s">
        <v>79</v>
      </c>
      <c r="E164" s="154" t="s">
        <v>3389</v>
      </c>
      <c r="F164" s="154" t="s">
        <v>3390</v>
      </c>
      <c r="I164" s="146"/>
      <c r="J164" s="155">
        <f>BK164</f>
        <v>0</v>
      </c>
      <c r="L164" s="143"/>
      <c r="M164" s="148"/>
      <c r="N164" s="149"/>
      <c r="O164" s="149"/>
      <c r="P164" s="150">
        <f>SUM(P165:P166)</f>
        <v>0</v>
      </c>
      <c r="Q164" s="149"/>
      <c r="R164" s="150">
        <f>SUM(R165:R166)</f>
        <v>0</v>
      </c>
      <c r="S164" s="149"/>
      <c r="T164" s="151">
        <f>SUM(T165:T166)</f>
        <v>0</v>
      </c>
      <c r="AR164" s="144" t="s">
        <v>173</v>
      </c>
      <c r="AT164" s="152" t="s">
        <v>79</v>
      </c>
      <c r="AU164" s="152" t="s">
        <v>21</v>
      </c>
      <c r="AY164" s="144" t="s">
        <v>166</v>
      </c>
      <c r="BK164" s="153">
        <f>SUM(BK165:BK166)</f>
        <v>0</v>
      </c>
    </row>
    <row r="165" spans="2:65" s="1" customFormat="1" ht="16.5" customHeight="1">
      <c r="B165" s="156"/>
      <c r="C165" s="157" t="s">
        <v>254</v>
      </c>
      <c r="D165" s="157" t="s">
        <v>168</v>
      </c>
      <c r="E165" s="158" t="s">
        <v>3391</v>
      </c>
      <c r="F165" s="159" t="s">
        <v>3392</v>
      </c>
      <c r="G165" s="160" t="s">
        <v>3393</v>
      </c>
      <c r="H165" s="161">
        <v>12</v>
      </c>
      <c r="I165" s="162"/>
      <c r="J165" s="163">
        <f>ROUND(I165*H165,2)</f>
        <v>0</v>
      </c>
      <c r="K165" s="159" t="s">
        <v>1</v>
      </c>
      <c r="L165" s="32"/>
      <c r="M165" s="164" t="s">
        <v>1</v>
      </c>
      <c r="N165" s="165" t="s">
        <v>45</v>
      </c>
      <c r="O165" s="55"/>
      <c r="P165" s="166">
        <f>O165*H165</f>
        <v>0</v>
      </c>
      <c r="Q165" s="166">
        <v>0</v>
      </c>
      <c r="R165" s="166">
        <f>Q165*H165</f>
        <v>0</v>
      </c>
      <c r="S165" s="166">
        <v>0</v>
      </c>
      <c r="T165" s="167">
        <f>S165*H165</f>
        <v>0</v>
      </c>
      <c r="AR165" s="168" t="s">
        <v>3394</v>
      </c>
      <c r="AT165" s="168" t="s">
        <v>168</v>
      </c>
      <c r="AU165" s="168" t="s">
        <v>88</v>
      </c>
      <c r="AY165" s="17" t="s">
        <v>166</v>
      </c>
      <c r="BE165" s="169">
        <f>IF(N165="základní",J165,0)</f>
        <v>0</v>
      </c>
      <c r="BF165" s="169">
        <f>IF(N165="snížená",J165,0)</f>
        <v>0</v>
      </c>
      <c r="BG165" s="169">
        <f>IF(N165="zákl. přenesená",J165,0)</f>
        <v>0</v>
      </c>
      <c r="BH165" s="169">
        <f>IF(N165="sníž. přenesená",J165,0)</f>
        <v>0</v>
      </c>
      <c r="BI165" s="169">
        <f>IF(N165="nulová",J165,0)</f>
        <v>0</v>
      </c>
      <c r="BJ165" s="17" t="s">
        <v>21</v>
      </c>
      <c r="BK165" s="169">
        <f>ROUND(I165*H165,2)</f>
        <v>0</v>
      </c>
      <c r="BL165" s="17" t="s">
        <v>3394</v>
      </c>
      <c r="BM165" s="168" t="s">
        <v>3395</v>
      </c>
    </row>
    <row r="166" spans="2:65" s="1" customFormat="1" ht="16.5" customHeight="1">
      <c r="B166" s="156"/>
      <c r="C166" s="157" t="s">
        <v>259</v>
      </c>
      <c r="D166" s="157" t="s">
        <v>168</v>
      </c>
      <c r="E166" s="158" t="s">
        <v>3396</v>
      </c>
      <c r="F166" s="159" t="s">
        <v>3397</v>
      </c>
      <c r="G166" s="160" t="s">
        <v>3393</v>
      </c>
      <c r="H166" s="161">
        <v>8</v>
      </c>
      <c r="I166" s="162"/>
      <c r="J166" s="163">
        <f>ROUND(I166*H166,2)</f>
        <v>0</v>
      </c>
      <c r="K166" s="159" t="s">
        <v>1</v>
      </c>
      <c r="L166" s="32"/>
      <c r="M166" s="189" t="s">
        <v>1</v>
      </c>
      <c r="N166" s="190" t="s">
        <v>45</v>
      </c>
      <c r="O166" s="191"/>
      <c r="P166" s="192">
        <f>O166*H166</f>
        <v>0</v>
      </c>
      <c r="Q166" s="192">
        <v>0</v>
      </c>
      <c r="R166" s="192">
        <f>Q166*H166</f>
        <v>0</v>
      </c>
      <c r="S166" s="192">
        <v>0</v>
      </c>
      <c r="T166" s="193">
        <f>S166*H166</f>
        <v>0</v>
      </c>
      <c r="AR166" s="168" t="s">
        <v>3394</v>
      </c>
      <c r="AT166" s="168" t="s">
        <v>168</v>
      </c>
      <c r="AU166" s="168" t="s">
        <v>88</v>
      </c>
      <c r="AY166" s="17" t="s">
        <v>166</v>
      </c>
      <c r="BE166" s="169">
        <f>IF(N166="základní",J166,0)</f>
        <v>0</v>
      </c>
      <c r="BF166" s="169">
        <f>IF(N166="snížená",J166,0)</f>
        <v>0</v>
      </c>
      <c r="BG166" s="169">
        <f>IF(N166="zákl. přenesená",J166,0)</f>
        <v>0</v>
      </c>
      <c r="BH166" s="169">
        <f>IF(N166="sníž. přenesená",J166,0)</f>
        <v>0</v>
      </c>
      <c r="BI166" s="169">
        <f>IF(N166="nulová",J166,0)</f>
        <v>0</v>
      </c>
      <c r="BJ166" s="17" t="s">
        <v>21</v>
      </c>
      <c r="BK166" s="169">
        <f>ROUND(I166*H166,2)</f>
        <v>0</v>
      </c>
      <c r="BL166" s="17" t="s">
        <v>3394</v>
      </c>
      <c r="BM166" s="168" t="s">
        <v>3398</v>
      </c>
    </row>
    <row r="167" spans="2:65" s="1" customFormat="1" ht="6.9" customHeight="1">
      <c r="B167" s="44"/>
      <c r="C167" s="45"/>
      <c r="D167" s="45"/>
      <c r="E167" s="45"/>
      <c r="F167" s="45"/>
      <c r="G167" s="45"/>
      <c r="H167" s="45"/>
      <c r="I167" s="117"/>
      <c r="J167" s="45"/>
      <c r="K167" s="45"/>
      <c r="L167" s="32"/>
    </row>
  </sheetData>
  <autoFilter ref="C133:K166" xr:uid="{00000000-0009-0000-0000-00000A000000}"/>
  <mergeCells count="12">
    <mergeCell ref="E126:H126"/>
    <mergeCell ref="L2:V2"/>
    <mergeCell ref="E85:H85"/>
    <mergeCell ref="E87:H87"/>
    <mergeCell ref="E89:H89"/>
    <mergeCell ref="E122:H122"/>
    <mergeCell ref="E124:H12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BM132"/>
  <sheetViews>
    <sheetView showGridLines="0" workbookViewId="0"/>
  </sheetViews>
  <sheetFormatPr defaultRowHeight="14.4"/>
  <cols>
    <col min="1" max="1" width="8.28515625" customWidth="1"/>
    <col min="2" max="2" width="1.7109375" customWidth="1"/>
    <col min="3" max="3" width="4.140625" customWidth="1"/>
    <col min="4" max="4" width="4.28515625" customWidth="1"/>
    <col min="5" max="5" width="17.140625" customWidth="1"/>
    <col min="6" max="6" width="50.85546875" customWidth="1"/>
    <col min="7" max="7" width="7" customWidth="1"/>
    <col min="8" max="8" width="11.42578125" customWidth="1"/>
    <col min="9" max="9" width="20.140625" style="93" customWidth="1"/>
    <col min="10" max="10" width="20.140625" customWidth="1"/>
    <col min="11" max="11" width="20.140625" hidden="1"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1" t="s">
        <v>5</v>
      </c>
      <c r="M2" s="232"/>
      <c r="N2" s="232"/>
      <c r="O2" s="232"/>
      <c r="P2" s="232"/>
      <c r="Q2" s="232"/>
      <c r="R2" s="232"/>
      <c r="S2" s="232"/>
      <c r="T2" s="232"/>
      <c r="U2" s="232"/>
      <c r="V2" s="232"/>
      <c r="AT2" s="17" t="s">
        <v>127</v>
      </c>
    </row>
    <row r="3" spans="2:46" ht="6.9" customHeight="1">
      <c r="B3" s="18"/>
      <c r="C3" s="19"/>
      <c r="D3" s="19"/>
      <c r="E3" s="19"/>
      <c r="F3" s="19"/>
      <c r="G3" s="19"/>
      <c r="H3" s="19"/>
      <c r="I3" s="94"/>
      <c r="J3" s="19"/>
      <c r="K3" s="19"/>
      <c r="L3" s="20"/>
      <c r="AT3" s="17" t="s">
        <v>88</v>
      </c>
    </row>
    <row r="4" spans="2:46" ht="24.9" customHeight="1">
      <c r="B4" s="20"/>
      <c r="D4" s="21" t="s">
        <v>133</v>
      </c>
      <c r="L4" s="20"/>
      <c r="M4" s="95" t="s">
        <v>10</v>
      </c>
      <c r="AT4" s="17" t="s">
        <v>3</v>
      </c>
    </row>
    <row r="5" spans="2:46" ht="6.9" customHeight="1">
      <c r="B5" s="20"/>
      <c r="L5" s="20"/>
    </row>
    <row r="6" spans="2:46" ht="12" customHeight="1">
      <c r="B6" s="20"/>
      <c r="D6" s="27" t="s">
        <v>16</v>
      </c>
      <c r="L6" s="20"/>
    </row>
    <row r="7" spans="2:46" ht="16.5" customHeight="1">
      <c r="B7" s="20"/>
      <c r="E7" s="263" t="str">
        <f>'Rekapitulace stavby'!K6</f>
        <v>Modernizace provozu Dykových školek,Křtiny, III.etapa</v>
      </c>
      <c r="F7" s="264"/>
      <c r="G7" s="264"/>
      <c r="H7" s="264"/>
      <c r="L7" s="20"/>
    </row>
    <row r="8" spans="2:46" ht="12" customHeight="1">
      <c r="B8" s="20"/>
      <c r="D8" s="27" t="s">
        <v>134</v>
      </c>
      <c r="L8" s="20"/>
    </row>
    <row r="9" spans="2:46" s="1" customFormat="1" ht="16.5" customHeight="1">
      <c r="B9" s="32"/>
      <c r="E9" s="263" t="s">
        <v>640</v>
      </c>
      <c r="F9" s="265"/>
      <c r="G9" s="265"/>
      <c r="H9" s="265"/>
      <c r="I9" s="96"/>
      <c r="L9" s="32"/>
    </row>
    <row r="10" spans="2:46" s="1" customFormat="1" ht="12" customHeight="1">
      <c r="B10" s="32"/>
      <c r="D10" s="27" t="s">
        <v>136</v>
      </c>
      <c r="I10" s="96"/>
      <c r="L10" s="32"/>
    </row>
    <row r="11" spans="2:46" s="1" customFormat="1" ht="36.9" customHeight="1">
      <c r="B11" s="32"/>
      <c r="E11" s="239" t="s">
        <v>3399</v>
      </c>
      <c r="F11" s="265"/>
      <c r="G11" s="265"/>
      <c r="H11" s="265"/>
      <c r="I11" s="96"/>
      <c r="L11" s="32"/>
    </row>
    <row r="12" spans="2:46" s="1" customFormat="1" ht="10.199999999999999">
      <c r="B12" s="32"/>
      <c r="I12" s="96"/>
      <c r="L12" s="32"/>
    </row>
    <row r="13" spans="2:46" s="1" customFormat="1" ht="12" customHeight="1">
      <c r="B13" s="32"/>
      <c r="D13" s="27" t="s">
        <v>19</v>
      </c>
      <c r="F13" s="25" t="s">
        <v>1</v>
      </c>
      <c r="I13" s="97" t="s">
        <v>20</v>
      </c>
      <c r="J13" s="25" t="s">
        <v>1</v>
      </c>
      <c r="L13" s="32"/>
    </row>
    <row r="14" spans="2:46" s="1" customFormat="1" ht="12" customHeight="1">
      <c r="B14" s="32"/>
      <c r="D14" s="27" t="s">
        <v>22</v>
      </c>
      <c r="F14" s="25" t="s">
        <v>23</v>
      </c>
      <c r="I14" s="97" t="s">
        <v>24</v>
      </c>
      <c r="J14" s="52" t="str">
        <f>'Rekapitulace stavby'!AN8</f>
        <v>22. 1. 2018</v>
      </c>
      <c r="L14" s="32"/>
    </row>
    <row r="15" spans="2:46" s="1" customFormat="1" ht="10.8" customHeight="1">
      <c r="B15" s="32"/>
      <c r="I15" s="96"/>
      <c r="L15" s="32"/>
    </row>
    <row r="16" spans="2:46" s="1" customFormat="1" ht="12" customHeight="1">
      <c r="B16" s="32"/>
      <c r="D16" s="27" t="s">
        <v>28</v>
      </c>
      <c r="I16" s="97" t="s">
        <v>29</v>
      </c>
      <c r="J16" s="25" t="s">
        <v>1</v>
      </c>
      <c r="L16" s="32"/>
    </row>
    <row r="17" spans="2:12" s="1" customFormat="1" ht="18" customHeight="1">
      <c r="B17" s="32"/>
      <c r="E17" s="25" t="s">
        <v>30</v>
      </c>
      <c r="I17" s="97" t="s">
        <v>31</v>
      </c>
      <c r="J17" s="25" t="s">
        <v>1</v>
      </c>
      <c r="L17" s="32"/>
    </row>
    <row r="18" spans="2:12" s="1" customFormat="1" ht="6.9" customHeight="1">
      <c r="B18" s="32"/>
      <c r="I18" s="96"/>
      <c r="L18" s="32"/>
    </row>
    <row r="19" spans="2:12" s="1" customFormat="1" ht="12" customHeight="1">
      <c r="B19" s="32"/>
      <c r="D19" s="27" t="s">
        <v>32</v>
      </c>
      <c r="I19" s="97" t="s">
        <v>29</v>
      </c>
      <c r="J19" s="28" t="str">
        <f>'Rekapitulace stavby'!AN13</f>
        <v>Vyplň údaj</v>
      </c>
      <c r="L19" s="32"/>
    </row>
    <row r="20" spans="2:12" s="1" customFormat="1" ht="18" customHeight="1">
      <c r="B20" s="32"/>
      <c r="E20" s="266" t="str">
        <f>'Rekapitulace stavby'!E14</f>
        <v>Vyplň údaj</v>
      </c>
      <c r="F20" s="242"/>
      <c r="G20" s="242"/>
      <c r="H20" s="242"/>
      <c r="I20" s="97" t="s">
        <v>31</v>
      </c>
      <c r="J20" s="28" t="str">
        <f>'Rekapitulace stavby'!AN14</f>
        <v>Vyplň údaj</v>
      </c>
      <c r="L20" s="32"/>
    </row>
    <row r="21" spans="2:12" s="1" customFormat="1" ht="6.9" customHeight="1">
      <c r="B21" s="32"/>
      <c r="I21" s="96"/>
      <c r="L21" s="32"/>
    </row>
    <row r="22" spans="2:12" s="1" customFormat="1" ht="12" customHeight="1">
      <c r="B22" s="32"/>
      <c r="D22" s="27" t="s">
        <v>34</v>
      </c>
      <c r="I22" s="97" t="s">
        <v>29</v>
      </c>
      <c r="J22" s="25" t="s">
        <v>1</v>
      </c>
      <c r="L22" s="32"/>
    </row>
    <row r="23" spans="2:12" s="1" customFormat="1" ht="18" customHeight="1">
      <c r="B23" s="32"/>
      <c r="E23" s="25" t="s">
        <v>35</v>
      </c>
      <c r="I23" s="97" t="s">
        <v>31</v>
      </c>
      <c r="J23" s="25" t="s">
        <v>1</v>
      </c>
      <c r="L23" s="32"/>
    </row>
    <row r="24" spans="2:12" s="1" customFormat="1" ht="6.9" customHeight="1">
      <c r="B24" s="32"/>
      <c r="I24" s="96"/>
      <c r="L24" s="32"/>
    </row>
    <row r="25" spans="2:12" s="1" customFormat="1" ht="12" customHeight="1">
      <c r="B25" s="32"/>
      <c r="D25" s="27" t="s">
        <v>37</v>
      </c>
      <c r="I25" s="97" t="s">
        <v>29</v>
      </c>
      <c r="J25" s="25" t="s">
        <v>1</v>
      </c>
      <c r="L25" s="32"/>
    </row>
    <row r="26" spans="2:12" s="1" customFormat="1" ht="18" customHeight="1">
      <c r="B26" s="32"/>
      <c r="E26" s="25" t="s">
        <v>3400</v>
      </c>
      <c r="I26" s="97" t="s">
        <v>31</v>
      </c>
      <c r="J26" s="25" t="s">
        <v>1</v>
      </c>
      <c r="L26" s="32"/>
    </row>
    <row r="27" spans="2:12" s="1" customFormat="1" ht="6.9" customHeight="1">
      <c r="B27" s="32"/>
      <c r="I27" s="96"/>
      <c r="L27" s="32"/>
    </row>
    <row r="28" spans="2:12" s="1" customFormat="1" ht="12" customHeight="1">
      <c r="B28" s="32"/>
      <c r="D28" s="27" t="s">
        <v>39</v>
      </c>
      <c r="I28" s="96"/>
      <c r="L28" s="32"/>
    </row>
    <row r="29" spans="2:12" s="7" customFormat="1" ht="16.5" customHeight="1">
      <c r="B29" s="98"/>
      <c r="E29" s="246" t="s">
        <v>1</v>
      </c>
      <c r="F29" s="246"/>
      <c r="G29" s="246"/>
      <c r="H29" s="246"/>
      <c r="I29" s="99"/>
      <c r="L29" s="98"/>
    </row>
    <row r="30" spans="2:12" s="1" customFormat="1" ht="6.9" customHeight="1">
      <c r="B30" s="32"/>
      <c r="I30" s="96"/>
      <c r="L30" s="32"/>
    </row>
    <row r="31" spans="2:12" s="1" customFormat="1" ht="6.9" customHeight="1">
      <c r="B31" s="32"/>
      <c r="D31" s="53"/>
      <c r="E31" s="53"/>
      <c r="F31" s="53"/>
      <c r="G31" s="53"/>
      <c r="H31" s="53"/>
      <c r="I31" s="100"/>
      <c r="J31" s="53"/>
      <c r="K31" s="53"/>
      <c r="L31" s="32"/>
    </row>
    <row r="32" spans="2:12" s="1" customFormat="1" ht="25.35" customHeight="1">
      <c r="B32" s="32"/>
      <c r="D32" s="101" t="s">
        <v>40</v>
      </c>
      <c r="I32" s="96"/>
      <c r="J32" s="66">
        <f>ROUND(J122, 2)</f>
        <v>0</v>
      </c>
      <c r="L32" s="32"/>
    </row>
    <row r="33" spans="2:12" s="1" customFormat="1" ht="6.9" customHeight="1">
      <c r="B33" s="32"/>
      <c r="D33" s="53"/>
      <c r="E33" s="53"/>
      <c r="F33" s="53"/>
      <c r="G33" s="53"/>
      <c r="H33" s="53"/>
      <c r="I33" s="100"/>
      <c r="J33" s="53"/>
      <c r="K33" s="53"/>
      <c r="L33" s="32"/>
    </row>
    <row r="34" spans="2:12" s="1" customFormat="1" ht="14.4" customHeight="1">
      <c r="B34" s="32"/>
      <c r="F34" s="35" t="s">
        <v>42</v>
      </c>
      <c r="I34" s="102" t="s">
        <v>41</v>
      </c>
      <c r="J34" s="35" t="s">
        <v>43</v>
      </c>
      <c r="L34" s="32"/>
    </row>
    <row r="35" spans="2:12" s="1" customFormat="1" ht="14.4" customHeight="1">
      <c r="B35" s="32"/>
      <c r="D35" s="103" t="s">
        <v>44</v>
      </c>
      <c r="E35" s="27" t="s">
        <v>45</v>
      </c>
      <c r="F35" s="104">
        <f>ROUND((SUM(BE122:BE131)),  2)</f>
        <v>0</v>
      </c>
      <c r="I35" s="105">
        <v>0.21</v>
      </c>
      <c r="J35" s="104">
        <f>ROUND(((SUM(BE122:BE131))*I35),  2)</f>
        <v>0</v>
      </c>
      <c r="L35" s="32"/>
    </row>
    <row r="36" spans="2:12" s="1" customFormat="1" ht="14.4" customHeight="1">
      <c r="B36" s="32"/>
      <c r="E36" s="27" t="s">
        <v>46</v>
      </c>
      <c r="F36" s="104">
        <f>ROUND((SUM(BF122:BF131)),  2)</f>
        <v>0</v>
      </c>
      <c r="I36" s="105">
        <v>0.15</v>
      </c>
      <c r="J36" s="104">
        <f>ROUND(((SUM(BF122:BF131))*I36),  2)</f>
        <v>0</v>
      </c>
      <c r="L36" s="32"/>
    </row>
    <row r="37" spans="2:12" s="1" customFormat="1" ht="14.4" hidden="1" customHeight="1">
      <c r="B37" s="32"/>
      <c r="E37" s="27" t="s">
        <v>47</v>
      </c>
      <c r="F37" s="104">
        <f>ROUND((SUM(BG122:BG131)),  2)</f>
        <v>0</v>
      </c>
      <c r="I37" s="105">
        <v>0.21</v>
      </c>
      <c r="J37" s="104">
        <f>0</f>
        <v>0</v>
      </c>
      <c r="L37" s="32"/>
    </row>
    <row r="38" spans="2:12" s="1" customFormat="1" ht="14.4" hidden="1" customHeight="1">
      <c r="B38" s="32"/>
      <c r="E38" s="27" t="s">
        <v>48</v>
      </c>
      <c r="F38" s="104">
        <f>ROUND((SUM(BH122:BH131)),  2)</f>
        <v>0</v>
      </c>
      <c r="I38" s="105">
        <v>0.15</v>
      </c>
      <c r="J38" s="104">
        <f>0</f>
        <v>0</v>
      </c>
      <c r="L38" s="32"/>
    </row>
    <row r="39" spans="2:12" s="1" customFormat="1" ht="14.4" hidden="1" customHeight="1">
      <c r="B39" s="32"/>
      <c r="E39" s="27" t="s">
        <v>49</v>
      </c>
      <c r="F39" s="104">
        <f>ROUND((SUM(BI122:BI131)),  2)</f>
        <v>0</v>
      </c>
      <c r="I39" s="105">
        <v>0</v>
      </c>
      <c r="J39" s="104">
        <f>0</f>
        <v>0</v>
      </c>
      <c r="L39" s="32"/>
    </row>
    <row r="40" spans="2:12" s="1" customFormat="1" ht="6.9" customHeight="1">
      <c r="B40" s="32"/>
      <c r="I40" s="96"/>
      <c r="L40" s="32"/>
    </row>
    <row r="41" spans="2:12" s="1" customFormat="1" ht="25.35" customHeight="1">
      <c r="B41" s="32"/>
      <c r="C41" s="106"/>
      <c r="D41" s="107" t="s">
        <v>50</v>
      </c>
      <c r="E41" s="57"/>
      <c r="F41" s="57"/>
      <c r="G41" s="108" t="s">
        <v>51</v>
      </c>
      <c r="H41" s="109" t="s">
        <v>52</v>
      </c>
      <c r="I41" s="110"/>
      <c r="J41" s="111">
        <f>SUM(J32:J39)</f>
        <v>0</v>
      </c>
      <c r="K41" s="112"/>
      <c r="L41" s="32"/>
    </row>
    <row r="42" spans="2:12" s="1" customFormat="1" ht="14.4" customHeight="1">
      <c r="B42" s="32"/>
      <c r="I42" s="96"/>
      <c r="L42" s="32"/>
    </row>
    <row r="43" spans="2:12" ht="14.4" customHeight="1">
      <c r="B43" s="20"/>
      <c r="L43" s="20"/>
    </row>
    <row r="44" spans="2:12" ht="14.4" customHeight="1">
      <c r="B44" s="20"/>
      <c r="L44" s="20"/>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53</v>
      </c>
      <c r="E50" s="42"/>
      <c r="F50" s="42"/>
      <c r="G50" s="41" t="s">
        <v>54</v>
      </c>
      <c r="H50" s="42"/>
      <c r="I50" s="113"/>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55</v>
      </c>
      <c r="E61" s="34"/>
      <c r="F61" s="114" t="s">
        <v>56</v>
      </c>
      <c r="G61" s="43" t="s">
        <v>55</v>
      </c>
      <c r="H61" s="34"/>
      <c r="I61" s="115"/>
      <c r="J61" s="116" t="s">
        <v>56</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57</v>
      </c>
      <c r="E65" s="42"/>
      <c r="F65" s="42"/>
      <c r="G65" s="41" t="s">
        <v>58</v>
      </c>
      <c r="H65" s="42"/>
      <c r="I65" s="113"/>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55</v>
      </c>
      <c r="E76" s="34"/>
      <c r="F76" s="114" t="s">
        <v>56</v>
      </c>
      <c r="G76" s="43" t="s">
        <v>55</v>
      </c>
      <c r="H76" s="34"/>
      <c r="I76" s="115"/>
      <c r="J76" s="116" t="s">
        <v>56</v>
      </c>
      <c r="K76" s="34"/>
      <c r="L76" s="32"/>
    </row>
    <row r="77" spans="2:12" s="1" customFormat="1" ht="14.4" customHeight="1">
      <c r="B77" s="44"/>
      <c r="C77" s="45"/>
      <c r="D77" s="45"/>
      <c r="E77" s="45"/>
      <c r="F77" s="45"/>
      <c r="G77" s="45"/>
      <c r="H77" s="45"/>
      <c r="I77" s="117"/>
      <c r="J77" s="45"/>
      <c r="K77" s="45"/>
      <c r="L77" s="32"/>
    </row>
    <row r="81" spans="2:12" s="1" customFormat="1" ht="6.9" customHeight="1">
      <c r="B81" s="46"/>
      <c r="C81" s="47"/>
      <c r="D81" s="47"/>
      <c r="E81" s="47"/>
      <c r="F81" s="47"/>
      <c r="G81" s="47"/>
      <c r="H81" s="47"/>
      <c r="I81" s="118"/>
      <c r="J81" s="47"/>
      <c r="K81" s="47"/>
      <c r="L81" s="32"/>
    </row>
    <row r="82" spans="2:12" s="1" customFormat="1" ht="24.9" customHeight="1">
      <c r="B82" s="32"/>
      <c r="C82" s="21" t="s">
        <v>138</v>
      </c>
      <c r="I82" s="96"/>
      <c r="L82" s="32"/>
    </row>
    <row r="83" spans="2:12" s="1" customFormat="1" ht="6.9" customHeight="1">
      <c r="B83" s="32"/>
      <c r="I83" s="96"/>
      <c r="L83" s="32"/>
    </row>
    <row r="84" spans="2:12" s="1" customFormat="1" ht="12" customHeight="1">
      <c r="B84" s="32"/>
      <c r="C84" s="27" t="s">
        <v>16</v>
      </c>
      <c r="I84" s="96"/>
      <c r="L84" s="32"/>
    </row>
    <row r="85" spans="2:12" s="1" customFormat="1" ht="16.5" customHeight="1">
      <c r="B85" s="32"/>
      <c r="E85" s="263" t="str">
        <f>E7</f>
        <v>Modernizace provozu Dykových školek,Křtiny, III.etapa</v>
      </c>
      <c r="F85" s="264"/>
      <c r="G85" s="264"/>
      <c r="H85" s="264"/>
      <c r="I85" s="96"/>
      <c r="L85" s="32"/>
    </row>
    <row r="86" spans="2:12" ht="12" customHeight="1">
      <c r="B86" s="20"/>
      <c r="C86" s="27" t="s">
        <v>134</v>
      </c>
      <c r="L86" s="20"/>
    </row>
    <row r="87" spans="2:12" s="1" customFormat="1" ht="16.5" customHeight="1">
      <c r="B87" s="32"/>
      <c r="E87" s="263" t="s">
        <v>640</v>
      </c>
      <c r="F87" s="265"/>
      <c r="G87" s="265"/>
      <c r="H87" s="265"/>
      <c r="I87" s="96"/>
      <c r="L87" s="32"/>
    </row>
    <row r="88" spans="2:12" s="1" customFormat="1" ht="12" customHeight="1">
      <c r="B88" s="32"/>
      <c r="C88" s="27" t="s">
        <v>136</v>
      </c>
      <c r="I88" s="96"/>
      <c r="L88" s="32"/>
    </row>
    <row r="89" spans="2:12" s="1" customFormat="1" ht="16.5" customHeight="1">
      <c r="B89" s="32"/>
      <c r="E89" s="239" t="str">
        <f>E11</f>
        <v>SO 06-6 - Chladící systém pro sněžnou jámu</v>
      </c>
      <c r="F89" s="265"/>
      <c r="G89" s="265"/>
      <c r="H89" s="265"/>
      <c r="I89" s="96"/>
      <c r="L89" s="32"/>
    </row>
    <row r="90" spans="2:12" s="1" customFormat="1" ht="6.9" customHeight="1">
      <c r="B90" s="32"/>
      <c r="I90" s="96"/>
      <c r="L90" s="32"/>
    </row>
    <row r="91" spans="2:12" s="1" customFormat="1" ht="12" customHeight="1">
      <c r="B91" s="32"/>
      <c r="C91" s="27" t="s">
        <v>22</v>
      </c>
      <c r="F91" s="25" t="str">
        <f>F14</f>
        <v>k.ú.Křtiny</v>
      </c>
      <c r="I91" s="97" t="s">
        <v>24</v>
      </c>
      <c r="J91" s="52" t="str">
        <f>IF(J14="","",J14)</f>
        <v>22. 1. 2018</v>
      </c>
      <c r="L91" s="32"/>
    </row>
    <row r="92" spans="2:12" s="1" customFormat="1" ht="6.9" customHeight="1">
      <c r="B92" s="32"/>
      <c r="I92" s="96"/>
      <c r="L92" s="32"/>
    </row>
    <row r="93" spans="2:12" s="1" customFormat="1" ht="27.9" customHeight="1">
      <c r="B93" s="32"/>
      <c r="C93" s="27" t="s">
        <v>28</v>
      </c>
      <c r="F93" s="25" t="str">
        <f>E17</f>
        <v>Mendelova univerzita v Brně</v>
      </c>
      <c r="I93" s="97" t="s">
        <v>34</v>
      </c>
      <c r="J93" s="30" t="str">
        <f>E23</f>
        <v>ZAHRADA Olomouc s.r.o.</v>
      </c>
      <c r="L93" s="32"/>
    </row>
    <row r="94" spans="2:12" s="1" customFormat="1" ht="15.15" customHeight="1">
      <c r="B94" s="32"/>
      <c r="C94" s="27" t="s">
        <v>32</v>
      </c>
      <c r="F94" s="25" t="str">
        <f>IF(E20="","",E20)</f>
        <v>Vyplň údaj</v>
      </c>
      <c r="I94" s="97" t="s">
        <v>37</v>
      </c>
      <c r="J94" s="30" t="str">
        <f>E26</f>
        <v>ing.Jan Bláha</v>
      </c>
      <c r="L94" s="32"/>
    </row>
    <row r="95" spans="2:12" s="1" customFormat="1" ht="10.35" customHeight="1">
      <c r="B95" s="32"/>
      <c r="I95" s="96"/>
      <c r="L95" s="32"/>
    </row>
    <row r="96" spans="2:12" s="1" customFormat="1" ht="29.25" customHeight="1">
      <c r="B96" s="32"/>
      <c r="C96" s="119" t="s">
        <v>139</v>
      </c>
      <c r="D96" s="106"/>
      <c r="E96" s="106"/>
      <c r="F96" s="106"/>
      <c r="G96" s="106"/>
      <c r="H96" s="106"/>
      <c r="I96" s="120"/>
      <c r="J96" s="121" t="s">
        <v>140</v>
      </c>
      <c r="K96" s="106"/>
      <c r="L96" s="32"/>
    </row>
    <row r="97" spans="2:47" s="1" customFormat="1" ht="10.35" customHeight="1">
      <c r="B97" s="32"/>
      <c r="I97" s="96"/>
      <c r="L97" s="32"/>
    </row>
    <row r="98" spans="2:47" s="1" customFormat="1" ht="22.8" customHeight="1">
      <c r="B98" s="32"/>
      <c r="C98" s="122" t="s">
        <v>141</v>
      </c>
      <c r="I98" s="96"/>
      <c r="J98" s="66">
        <f>J122</f>
        <v>0</v>
      </c>
      <c r="L98" s="32"/>
      <c r="AU98" s="17" t="s">
        <v>142</v>
      </c>
    </row>
    <row r="99" spans="2:47" s="8" customFormat="1" ht="24.9" customHeight="1">
      <c r="B99" s="123"/>
      <c r="D99" s="124" t="s">
        <v>342</v>
      </c>
      <c r="E99" s="125"/>
      <c r="F99" s="125"/>
      <c r="G99" s="125"/>
      <c r="H99" s="125"/>
      <c r="I99" s="126"/>
      <c r="J99" s="127">
        <f>J123</f>
        <v>0</v>
      </c>
      <c r="L99" s="123"/>
    </row>
    <row r="100" spans="2:47" s="9" customFormat="1" ht="19.95" customHeight="1">
      <c r="B100" s="128"/>
      <c r="D100" s="129" t="s">
        <v>3401</v>
      </c>
      <c r="E100" s="130"/>
      <c r="F100" s="130"/>
      <c r="G100" s="130"/>
      <c r="H100" s="130"/>
      <c r="I100" s="131"/>
      <c r="J100" s="132">
        <f>J124</f>
        <v>0</v>
      </c>
      <c r="L100" s="128"/>
    </row>
    <row r="101" spans="2:47" s="1" customFormat="1" ht="21.75" customHeight="1">
      <c r="B101" s="32"/>
      <c r="I101" s="96"/>
      <c r="L101" s="32"/>
    </row>
    <row r="102" spans="2:47" s="1" customFormat="1" ht="6.9" customHeight="1">
      <c r="B102" s="44"/>
      <c r="C102" s="45"/>
      <c r="D102" s="45"/>
      <c r="E102" s="45"/>
      <c r="F102" s="45"/>
      <c r="G102" s="45"/>
      <c r="H102" s="45"/>
      <c r="I102" s="117"/>
      <c r="J102" s="45"/>
      <c r="K102" s="45"/>
      <c r="L102" s="32"/>
    </row>
    <row r="106" spans="2:47" s="1" customFormat="1" ht="6.9" customHeight="1">
      <c r="B106" s="46"/>
      <c r="C106" s="47"/>
      <c r="D106" s="47"/>
      <c r="E106" s="47"/>
      <c r="F106" s="47"/>
      <c r="G106" s="47"/>
      <c r="H106" s="47"/>
      <c r="I106" s="118"/>
      <c r="J106" s="47"/>
      <c r="K106" s="47"/>
      <c r="L106" s="32"/>
    </row>
    <row r="107" spans="2:47" s="1" customFormat="1" ht="24.9" customHeight="1">
      <c r="B107" s="32"/>
      <c r="C107" s="21" t="s">
        <v>151</v>
      </c>
      <c r="I107" s="96"/>
      <c r="L107" s="32"/>
    </row>
    <row r="108" spans="2:47" s="1" customFormat="1" ht="6.9" customHeight="1">
      <c r="B108" s="32"/>
      <c r="I108" s="96"/>
      <c r="L108" s="32"/>
    </row>
    <row r="109" spans="2:47" s="1" customFormat="1" ht="12" customHeight="1">
      <c r="B109" s="32"/>
      <c r="C109" s="27" t="s">
        <v>16</v>
      </c>
      <c r="I109" s="96"/>
      <c r="L109" s="32"/>
    </row>
    <row r="110" spans="2:47" s="1" customFormat="1" ht="16.5" customHeight="1">
      <c r="B110" s="32"/>
      <c r="E110" s="263" t="str">
        <f>E7</f>
        <v>Modernizace provozu Dykových školek,Křtiny, III.etapa</v>
      </c>
      <c r="F110" s="264"/>
      <c r="G110" s="264"/>
      <c r="H110" s="264"/>
      <c r="I110" s="96"/>
      <c r="L110" s="32"/>
    </row>
    <row r="111" spans="2:47" ht="12" customHeight="1">
      <c r="B111" s="20"/>
      <c r="C111" s="27" t="s">
        <v>134</v>
      </c>
      <c r="L111" s="20"/>
    </row>
    <row r="112" spans="2:47" s="1" customFormat="1" ht="16.5" customHeight="1">
      <c r="B112" s="32"/>
      <c r="E112" s="263" t="s">
        <v>640</v>
      </c>
      <c r="F112" s="265"/>
      <c r="G112" s="265"/>
      <c r="H112" s="265"/>
      <c r="I112" s="96"/>
      <c r="L112" s="32"/>
    </row>
    <row r="113" spans="2:65" s="1" customFormat="1" ht="12" customHeight="1">
      <c r="B113" s="32"/>
      <c r="C113" s="27" t="s">
        <v>136</v>
      </c>
      <c r="I113" s="96"/>
      <c r="L113" s="32"/>
    </row>
    <row r="114" spans="2:65" s="1" customFormat="1" ht="16.5" customHeight="1">
      <c r="B114" s="32"/>
      <c r="E114" s="239" t="str">
        <f>E11</f>
        <v>SO 06-6 - Chladící systém pro sněžnou jámu</v>
      </c>
      <c r="F114" s="265"/>
      <c r="G114" s="265"/>
      <c r="H114" s="265"/>
      <c r="I114" s="96"/>
      <c r="L114" s="32"/>
    </row>
    <row r="115" spans="2:65" s="1" customFormat="1" ht="6.9" customHeight="1">
      <c r="B115" s="32"/>
      <c r="I115" s="96"/>
      <c r="L115" s="32"/>
    </row>
    <row r="116" spans="2:65" s="1" customFormat="1" ht="12" customHeight="1">
      <c r="B116" s="32"/>
      <c r="C116" s="27" t="s">
        <v>22</v>
      </c>
      <c r="F116" s="25" t="str">
        <f>F14</f>
        <v>k.ú.Křtiny</v>
      </c>
      <c r="I116" s="97" t="s">
        <v>24</v>
      </c>
      <c r="J116" s="52" t="str">
        <f>IF(J14="","",J14)</f>
        <v>22. 1. 2018</v>
      </c>
      <c r="L116" s="32"/>
    </row>
    <row r="117" spans="2:65" s="1" customFormat="1" ht="6.9" customHeight="1">
      <c r="B117" s="32"/>
      <c r="I117" s="96"/>
      <c r="L117" s="32"/>
    </row>
    <row r="118" spans="2:65" s="1" customFormat="1" ht="27.9" customHeight="1">
      <c r="B118" s="32"/>
      <c r="C118" s="27" t="s">
        <v>28</v>
      </c>
      <c r="F118" s="25" t="str">
        <f>E17</f>
        <v>Mendelova univerzita v Brně</v>
      </c>
      <c r="I118" s="97" t="s">
        <v>34</v>
      </c>
      <c r="J118" s="30" t="str">
        <f>E23</f>
        <v>ZAHRADA Olomouc s.r.o.</v>
      </c>
      <c r="L118" s="32"/>
    </row>
    <row r="119" spans="2:65" s="1" customFormat="1" ht="15.15" customHeight="1">
      <c r="B119" s="32"/>
      <c r="C119" s="27" t="s">
        <v>32</v>
      </c>
      <c r="F119" s="25" t="str">
        <f>IF(E20="","",E20)</f>
        <v>Vyplň údaj</v>
      </c>
      <c r="I119" s="97" t="s">
        <v>37</v>
      </c>
      <c r="J119" s="30" t="str">
        <f>E26</f>
        <v>ing.Jan Bláha</v>
      </c>
      <c r="L119" s="32"/>
    </row>
    <row r="120" spans="2:65" s="1" customFormat="1" ht="10.35" customHeight="1">
      <c r="B120" s="32"/>
      <c r="I120" s="96"/>
      <c r="L120" s="32"/>
    </row>
    <row r="121" spans="2:65" s="10" customFormat="1" ht="29.25" customHeight="1">
      <c r="B121" s="133"/>
      <c r="C121" s="134" t="s">
        <v>152</v>
      </c>
      <c r="D121" s="135" t="s">
        <v>65</v>
      </c>
      <c r="E121" s="135" t="s">
        <v>61</v>
      </c>
      <c r="F121" s="135" t="s">
        <v>62</v>
      </c>
      <c r="G121" s="135" t="s">
        <v>153</v>
      </c>
      <c r="H121" s="135" t="s">
        <v>154</v>
      </c>
      <c r="I121" s="136" t="s">
        <v>155</v>
      </c>
      <c r="J121" s="137" t="s">
        <v>140</v>
      </c>
      <c r="K121" s="138" t="s">
        <v>156</v>
      </c>
      <c r="L121" s="133"/>
      <c r="M121" s="59" t="s">
        <v>1</v>
      </c>
      <c r="N121" s="60" t="s">
        <v>44</v>
      </c>
      <c r="O121" s="60" t="s">
        <v>157</v>
      </c>
      <c r="P121" s="60" t="s">
        <v>158</v>
      </c>
      <c r="Q121" s="60" t="s">
        <v>159</v>
      </c>
      <c r="R121" s="60" t="s">
        <v>160</v>
      </c>
      <c r="S121" s="60" t="s">
        <v>161</v>
      </c>
      <c r="T121" s="61" t="s">
        <v>162</v>
      </c>
    </row>
    <row r="122" spans="2:65" s="1" customFormat="1" ht="22.8" customHeight="1">
      <c r="B122" s="32"/>
      <c r="C122" s="64" t="s">
        <v>163</v>
      </c>
      <c r="I122" s="96"/>
      <c r="J122" s="139">
        <f>BK122</f>
        <v>0</v>
      </c>
      <c r="L122" s="32"/>
      <c r="M122" s="62"/>
      <c r="N122" s="53"/>
      <c r="O122" s="53"/>
      <c r="P122" s="140">
        <f>P123</f>
        <v>0</v>
      </c>
      <c r="Q122" s="53"/>
      <c r="R122" s="140">
        <f>R123</f>
        <v>0</v>
      </c>
      <c r="S122" s="53"/>
      <c r="T122" s="141">
        <f>T123</f>
        <v>0</v>
      </c>
      <c r="AT122" s="17" t="s">
        <v>79</v>
      </c>
      <c r="AU122" s="17" t="s">
        <v>142</v>
      </c>
      <c r="BK122" s="142">
        <f>BK123</f>
        <v>0</v>
      </c>
    </row>
    <row r="123" spans="2:65" s="11" customFormat="1" ht="25.95" customHeight="1">
      <c r="B123" s="143"/>
      <c r="D123" s="144" t="s">
        <v>79</v>
      </c>
      <c r="E123" s="145" t="s">
        <v>226</v>
      </c>
      <c r="F123" s="145" t="s">
        <v>549</v>
      </c>
      <c r="I123" s="146"/>
      <c r="J123" s="147">
        <f>BK123</f>
        <v>0</v>
      </c>
      <c r="L123" s="143"/>
      <c r="M123" s="148"/>
      <c r="N123" s="149"/>
      <c r="O123" s="149"/>
      <c r="P123" s="150">
        <f>P124</f>
        <v>0</v>
      </c>
      <c r="Q123" s="149"/>
      <c r="R123" s="150">
        <f>R124</f>
        <v>0</v>
      </c>
      <c r="S123" s="149"/>
      <c r="T123" s="151">
        <f>T124</f>
        <v>0</v>
      </c>
      <c r="AR123" s="144" t="s">
        <v>181</v>
      </c>
      <c r="AT123" s="152" t="s">
        <v>79</v>
      </c>
      <c r="AU123" s="152" t="s">
        <v>80</v>
      </c>
      <c r="AY123" s="144" t="s">
        <v>166</v>
      </c>
      <c r="BK123" s="153">
        <f>BK124</f>
        <v>0</v>
      </c>
    </row>
    <row r="124" spans="2:65" s="11" customFormat="1" ht="22.8" customHeight="1">
      <c r="B124" s="143"/>
      <c r="D124" s="144" t="s">
        <v>79</v>
      </c>
      <c r="E124" s="154" t="s">
        <v>3402</v>
      </c>
      <c r="F124" s="154" t="s">
        <v>3403</v>
      </c>
      <c r="I124" s="146"/>
      <c r="J124" s="155">
        <f>BK124</f>
        <v>0</v>
      </c>
      <c r="L124" s="143"/>
      <c r="M124" s="148"/>
      <c r="N124" s="149"/>
      <c r="O124" s="149"/>
      <c r="P124" s="150">
        <f>SUM(P125:P131)</f>
        <v>0</v>
      </c>
      <c r="Q124" s="149"/>
      <c r="R124" s="150">
        <f>SUM(R125:R131)</f>
        <v>0</v>
      </c>
      <c r="S124" s="149"/>
      <c r="T124" s="151">
        <f>SUM(T125:T131)</f>
        <v>0</v>
      </c>
      <c r="AR124" s="144" t="s">
        <v>181</v>
      </c>
      <c r="AT124" s="152" t="s">
        <v>79</v>
      </c>
      <c r="AU124" s="152" t="s">
        <v>21</v>
      </c>
      <c r="AY124" s="144" t="s">
        <v>166</v>
      </c>
      <c r="BK124" s="153">
        <f>SUM(BK125:BK131)</f>
        <v>0</v>
      </c>
    </row>
    <row r="125" spans="2:65" s="1" customFormat="1" ht="24" customHeight="1">
      <c r="B125" s="156"/>
      <c r="C125" s="179" t="s">
        <v>21</v>
      </c>
      <c r="D125" s="179" t="s">
        <v>226</v>
      </c>
      <c r="E125" s="180" t="s">
        <v>3404</v>
      </c>
      <c r="F125" s="181" t="s">
        <v>3405</v>
      </c>
      <c r="G125" s="182" t="s">
        <v>242</v>
      </c>
      <c r="H125" s="183">
        <v>1</v>
      </c>
      <c r="I125" s="184"/>
      <c r="J125" s="185">
        <f t="shared" ref="J125:J131" si="0">ROUND(I125*H125,2)</f>
        <v>0</v>
      </c>
      <c r="K125" s="181" t="s">
        <v>1</v>
      </c>
      <c r="L125" s="186"/>
      <c r="M125" s="187" t="s">
        <v>1</v>
      </c>
      <c r="N125" s="188" t="s">
        <v>45</v>
      </c>
      <c r="O125" s="55"/>
      <c r="P125" s="166">
        <f t="shared" ref="P125:P131" si="1">O125*H125</f>
        <v>0</v>
      </c>
      <c r="Q125" s="166">
        <v>0</v>
      </c>
      <c r="R125" s="166">
        <f t="shared" ref="R125:R131" si="2">Q125*H125</f>
        <v>0</v>
      </c>
      <c r="S125" s="166">
        <v>0</v>
      </c>
      <c r="T125" s="167">
        <f t="shared" ref="T125:T131" si="3">S125*H125</f>
        <v>0</v>
      </c>
      <c r="AR125" s="168" t="s">
        <v>555</v>
      </c>
      <c r="AT125" s="168" t="s">
        <v>226</v>
      </c>
      <c r="AU125" s="168" t="s">
        <v>88</v>
      </c>
      <c r="AY125" s="17" t="s">
        <v>166</v>
      </c>
      <c r="BE125" s="169">
        <f t="shared" ref="BE125:BE131" si="4">IF(N125="základní",J125,0)</f>
        <v>0</v>
      </c>
      <c r="BF125" s="169">
        <f t="shared" ref="BF125:BF131" si="5">IF(N125="snížená",J125,0)</f>
        <v>0</v>
      </c>
      <c r="BG125" s="169">
        <f t="shared" ref="BG125:BG131" si="6">IF(N125="zákl. přenesená",J125,0)</f>
        <v>0</v>
      </c>
      <c r="BH125" s="169">
        <f t="shared" ref="BH125:BH131" si="7">IF(N125="sníž. přenesená",J125,0)</f>
        <v>0</v>
      </c>
      <c r="BI125" s="169">
        <f t="shared" ref="BI125:BI131" si="8">IF(N125="nulová",J125,0)</f>
        <v>0</v>
      </c>
      <c r="BJ125" s="17" t="s">
        <v>21</v>
      </c>
      <c r="BK125" s="169">
        <f t="shared" ref="BK125:BK131" si="9">ROUND(I125*H125,2)</f>
        <v>0</v>
      </c>
      <c r="BL125" s="17" t="s">
        <v>556</v>
      </c>
      <c r="BM125" s="168" t="s">
        <v>3406</v>
      </c>
    </row>
    <row r="126" spans="2:65" s="1" customFormat="1" ht="36" customHeight="1">
      <c r="B126" s="156"/>
      <c r="C126" s="179" t="s">
        <v>88</v>
      </c>
      <c r="D126" s="179" t="s">
        <v>226</v>
      </c>
      <c r="E126" s="180" t="s">
        <v>3407</v>
      </c>
      <c r="F126" s="181" t="s">
        <v>3408</v>
      </c>
      <c r="G126" s="182" t="s">
        <v>242</v>
      </c>
      <c r="H126" s="183">
        <v>1</v>
      </c>
      <c r="I126" s="184"/>
      <c r="J126" s="185">
        <f t="shared" si="0"/>
        <v>0</v>
      </c>
      <c r="K126" s="181" t="s">
        <v>1</v>
      </c>
      <c r="L126" s="186"/>
      <c r="M126" s="187" t="s">
        <v>1</v>
      </c>
      <c r="N126" s="188" t="s">
        <v>45</v>
      </c>
      <c r="O126" s="55"/>
      <c r="P126" s="166">
        <f t="shared" si="1"/>
        <v>0</v>
      </c>
      <c r="Q126" s="166">
        <v>0</v>
      </c>
      <c r="R126" s="166">
        <f t="shared" si="2"/>
        <v>0</v>
      </c>
      <c r="S126" s="166">
        <v>0</v>
      </c>
      <c r="T126" s="167">
        <f t="shared" si="3"/>
        <v>0</v>
      </c>
      <c r="AR126" s="168" t="s">
        <v>555</v>
      </c>
      <c r="AT126" s="168" t="s">
        <v>226</v>
      </c>
      <c r="AU126" s="168" t="s">
        <v>88</v>
      </c>
      <c r="AY126" s="17" t="s">
        <v>166</v>
      </c>
      <c r="BE126" s="169">
        <f t="shared" si="4"/>
        <v>0</v>
      </c>
      <c r="BF126" s="169">
        <f t="shared" si="5"/>
        <v>0</v>
      </c>
      <c r="BG126" s="169">
        <f t="shared" si="6"/>
        <v>0</v>
      </c>
      <c r="BH126" s="169">
        <f t="shared" si="7"/>
        <v>0</v>
      </c>
      <c r="BI126" s="169">
        <f t="shared" si="8"/>
        <v>0</v>
      </c>
      <c r="BJ126" s="17" t="s">
        <v>21</v>
      </c>
      <c r="BK126" s="169">
        <f t="shared" si="9"/>
        <v>0</v>
      </c>
      <c r="BL126" s="17" t="s">
        <v>556</v>
      </c>
      <c r="BM126" s="168" t="s">
        <v>3409</v>
      </c>
    </row>
    <row r="127" spans="2:65" s="1" customFormat="1" ht="36" customHeight="1">
      <c r="B127" s="156"/>
      <c r="C127" s="179" t="s">
        <v>181</v>
      </c>
      <c r="D127" s="179" t="s">
        <v>226</v>
      </c>
      <c r="E127" s="180" t="s">
        <v>3410</v>
      </c>
      <c r="F127" s="181" t="s">
        <v>3411</v>
      </c>
      <c r="G127" s="182" t="s">
        <v>242</v>
      </c>
      <c r="H127" s="183">
        <v>1</v>
      </c>
      <c r="I127" s="184"/>
      <c r="J127" s="185">
        <f t="shared" si="0"/>
        <v>0</v>
      </c>
      <c r="K127" s="181" t="s">
        <v>1</v>
      </c>
      <c r="L127" s="186"/>
      <c r="M127" s="187" t="s">
        <v>1</v>
      </c>
      <c r="N127" s="188" t="s">
        <v>45</v>
      </c>
      <c r="O127" s="55"/>
      <c r="P127" s="166">
        <f t="shared" si="1"/>
        <v>0</v>
      </c>
      <c r="Q127" s="166">
        <v>0</v>
      </c>
      <c r="R127" s="166">
        <f t="shared" si="2"/>
        <v>0</v>
      </c>
      <c r="S127" s="166">
        <v>0</v>
      </c>
      <c r="T127" s="167">
        <f t="shared" si="3"/>
        <v>0</v>
      </c>
      <c r="AR127" s="168" t="s">
        <v>555</v>
      </c>
      <c r="AT127" s="168" t="s">
        <v>226</v>
      </c>
      <c r="AU127" s="168" t="s">
        <v>88</v>
      </c>
      <c r="AY127" s="17" t="s">
        <v>166</v>
      </c>
      <c r="BE127" s="169">
        <f t="shared" si="4"/>
        <v>0</v>
      </c>
      <c r="BF127" s="169">
        <f t="shared" si="5"/>
        <v>0</v>
      </c>
      <c r="BG127" s="169">
        <f t="shared" si="6"/>
        <v>0</v>
      </c>
      <c r="BH127" s="169">
        <f t="shared" si="7"/>
        <v>0</v>
      </c>
      <c r="BI127" s="169">
        <f t="shared" si="8"/>
        <v>0</v>
      </c>
      <c r="BJ127" s="17" t="s">
        <v>21</v>
      </c>
      <c r="BK127" s="169">
        <f t="shared" si="9"/>
        <v>0</v>
      </c>
      <c r="BL127" s="17" t="s">
        <v>556</v>
      </c>
      <c r="BM127" s="168" t="s">
        <v>3412</v>
      </c>
    </row>
    <row r="128" spans="2:65" s="1" customFormat="1" ht="36" customHeight="1">
      <c r="B128" s="156"/>
      <c r="C128" s="179" t="s">
        <v>173</v>
      </c>
      <c r="D128" s="179" t="s">
        <v>226</v>
      </c>
      <c r="E128" s="180" t="s">
        <v>3413</v>
      </c>
      <c r="F128" s="181" t="s">
        <v>3414</v>
      </c>
      <c r="G128" s="182" t="s">
        <v>242</v>
      </c>
      <c r="H128" s="183">
        <v>1</v>
      </c>
      <c r="I128" s="184"/>
      <c r="J128" s="185">
        <f t="shared" si="0"/>
        <v>0</v>
      </c>
      <c r="K128" s="181" t="s">
        <v>1</v>
      </c>
      <c r="L128" s="186"/>
      <c r="M128" s="187" t="s">
        <v>1</v>
      </c>
      <c r="N128" s="188" t="s">
        <v>45</v>
      </c>
      <c r="O128" s="55"/>
      <c r="P128" s="166">
        <f t="shared" si="1"/>
        <v>0</v>
      </c>
      <c r="Q128" s="166">
        <v>0</v>
      </c>
      <c r="R128" s="166">
        <f t="shared" si="2"/>
        <v>0</v>
      </c>
      <c r="S128" s="166">
        <v>0</v>
      </c>
      <c r="T128" s="167">
        <f t="shared" si="3"/>
        <v>0</v>
      </c>
      <c r="AR128" s="168" t="s">
        <v>555</v>
      </c>
      <c r="AT128" s="168" t="s">
        <v>226</v>
      </c>
      <c r="AU128" s="168" t="s">
        <v>88</v>
      </c>
      <c r="AY128" s="17" t="s">
        <v>166</v>
      </c>
      <c r="BE128" s="169">
        <f t="shared" si="4"/>
        <v>0</v>
      </c>
      <c r="BF128" s="169">
        <f t="shared" si="5"/>
        <v>0</v>
      </c>
      <c r="BG128" s="169">
        <f t="shared" si="6"/>
        <v>0</v>
      </c>
      <c r="BH128" s="169">
        <f t="shared" si="7"/>
        <v>0</v>
      </c>
      <c r="BI128" s="169">
        <f t="shared" si="8"/>
        <v>0</v>
      </c>
      <c r="BJ128" s="17" t="s">
        <v>21</v>
      </c>
      <c r="BK128" s="169">
        <f t="shared" si="9"/>
        <v>0</v>
      </c>
      <c r="BL128" s="17" t="s">
        <v>556</v>
      </c>
      <c r="BM128" s="168" t="s">
        <v>3415</v>
      </c>
    </row>
    <row r="129" spans="2:65" s="1" customFormat="1" ht="16.5" customHeight="1">
      <c r="B129" s="156"/>
      <c r="C129" s="179" t="s">
        <v>188</v>
      </c>
      <c r="D129" s="179" t="s">
        <v>226</v>
      </c>
      <c r="E129" s="180" t="s">
        <v>3416</v>
      </c>
      <c r="F129" s="181" t="s">
        <v>3417</v>
      </c>
      <c r="G129" s="182" t="s">
        <v>242</v>
      </c>
      <c r="H129" s="183">
        <v>1</v>
      </c>
      <c r="I129" s="184"/>
      <c r="J129" s="185">
        <f t="shared" si="0"/>
        <v>0</v>
      </c>
      <c r="K129" s="181" t="s">
        <v>1</v>
      </c>
      <c r="L129" s="186"/>
      <c r="M129" s="187" t="s">
        <v>1</v>
      </c>
      <c r="N129" s="188" t="s">
        <v>45</v>
      </c>
      <c r="O129" s="55"/>
      <c r="P129" s="166">
        <f t="shared" si="1"/>
        <v>0</v>
      </c>
      <c r="Q129" s="166">
        <v>0</v>
      </c>
      <c r="R129" s="166">
        <f t="shared" si="2"/>
        <v>0</v>
      </c>
      <c r="S129" s="166">
        <v>0</v>
      </c>
      <c r="T129" s="167">
        <f t="shared" si="3"/>
        <v>0</v>
      </c>
      <c r="AR129" s="168" t="s">
        <v>555</v>
      </c>
      <c r="AT129" s="168" t="s">
        <v>226</v>
      </c>
      <c r="AU129" s="168" t="s">
        <v>88</v>
      </c>
      <c r="AY129" s="17" t="s">
        <v>166</v>
      </c>
      <c r="BE129" s="169">
        <f t="shared" si="4"/>
        <v>0</v>
      </c>
      <c r="BF129" s="169">
        <f t="shared" si="5"/>
        <v>0</v>
      </c>
      <c r="BG129" s="169">
        <f t="shared" si="6"/>
        <v>0</v>
      </c>
      <c r="BH129" s="169">
        <f t="shared" si="7"/>
        <v>0</v>
      </c>
      <c r="BI129" s="169">
        <f t="shared" si="8"/>
        <v>0</v>
      </c>
      <c r="BJ129" s="17" t="s">
        <v>21</v>
      </c>
      <c r="BK129" s="169">
        <f t="shared" si="9"/>
        <v>0</v>
      </c>
      <c r="BL129" s="17" t="s">
        <v>556</v>
      </c>
      <c r="BM129" s="168" t="s">
        <v>3418</v>
      </c>
    </row>
    <row r="130" spans="2:65" s="1" customFormat="1" ht="16.5" customHeight="1">
      <c r="B130" s="156"/>
      <c r="C130" s="179" t="s">
        <v>194</v>
      </c>
      <c r="D130" s="179" t="s">
        <v>226</v>
      </c>
      <c r="E130" s="180" t="s">
        <v>3419</v>
      </c>
      <c r="F130" s="181" t="s">
        <v>3420</v>
      </c>
      <c r="G130" s="182" t="s">
        <v>242</v>
      </c>
      <c r="H130" s="183">
        <v>1</v>
      </c>
      <c r="I130" s="184"/>
      <c r="J130" s="185">
        <f t="shared" si="0"/>
        <v>0</v>
      </c>
      <c r="K130" s="181" t="s">
        <v>1</v>
      </c>
      <c r="L130" s="186"/>
      <c r="M130" s="187" t="s">
        <v>1</v>
      </c>
      <c r="N130" s="188" t="s">
        <v>45</v>
      </c>
      <c r="O130" s="55"/>
      <c r="P130" s="166">
        <f t="shared" si="1"/>
        <v>0</v>
      </c>
      <c r="Q130" s="166">
        <v>0</v>
      </c>
      <c r="R130" s="166">
        <f t="shared" si="2"/>
        <v>0</v>
      </c>
      <c r="S130" s="166">
        <v>0</v>
      </c>
      <c r="T130" s="167">
        <f t="shared" si="3"/>
        <v>0</v>
      </c>
      <c r="AR130" s="168" t="s">
        <v>555</v>
      </c>
      <c r="AT130" s="168" t="s">
        <v>226</v>
      </c>
      <c r="AU130" s="168" t="s">
        <v>88</v>
      </c>
      <c r="AY130" s="17" t="s">
        <v>166</v>
      </c>
      <c r="BE130" s="169">
        <f t="shared" si="4"/>
        <v>0</v>
      </c>
      <c r="BF130" s="169">
        <f t="shared" si="5"/>
        <v>0</v>
      </c>
      <c r="BG130" s="169">
        <f t="shared" si="6"/>
        <v>0</v>
      </c>
      <c r="BH130" s="169">
        <f t="shared" si="7"/>
        <v>0</v>
      </c>
      <c r="BI130" s="169">
        <f t="shared" si="8"/>
        <v>0</v>
      </c>
      <c r="BJ130" s="17" t="s">
        <v>21</v>
      </c>
      <c r="BK130" s="169">
        <f t="shared" si="9"/>
        <v>0</v>
      </c>
      <c r="BL130" s="17" t="s">
        <v>556</v>
      </c>
      <c r="BM130" s="168" t="s">
        <v>3421</v>
      </c>
    </row>
    <row r="131" spans="2:65" s="1" customFormat="1" ht="24" customHeight="1">
      <c r="B131" s="156"/>
      <c r="C131" s="179" t="s">
        <v>201</v>
      </c>
      <c r="D131" s="179" t="s">
        <v>226</v>
      </c>
      <c r="E131" s="180" t="s">
        <v>3422</v>
      </c>
      <c r="F131" s="181" t="s">
        <v>3423</v>
      </c>
      <c r="G131" s="182" t="s">
        <v>242</v>
      </c>
      <c r="H131" s="183">
        <v>1</v>
      </c>
      <c r="I131" s="184"/>
      <c r="J131" s="185">
        <f t="shared" si="0"/>
        <v>0</v>
      </c>
      <c r="K131" s="181" t="s">
        <v>1</v>
      </c>
      <c r="L131" s="186"/>
      <c r="M131" s="202" t="s">
        <v>1</v>
      </c>
      <c r="N131" s="203" t="s">
        <v>45</v>
      </c>
      <c r="O131" s="191"/>
      <c r="P131" s="192">
        <f t="shared" si="1"/>
        <v>0</v>
      </c>
      <c r="Q131" s="192">
        <v>0</v>
      </c>
      <c r="R131" s="192">
        <f t="shared" si="2"/>
        <v>0</v>
      </c>
      <c r="S131" s="192">
        <v>0</v>
      </c>
      <c r="T131" s="193">
        <f t="shared" si="3"/>
        <v>0</v>
      </c>
      <c r="AR131" s="168" t="s">
        <v>555</v>
      </c>
      <c r="AT131" s="168" t="s">
        <v>226</v>
      </c>
      <c r="AU131" s="168" t="s">
        <v>88</v>
      </c>
      <c r="AY131" s="17" t="s">
        <v>166</v>
      </c>
      <c r="BE131" s="169">
        <f t="shared" si="4"/>
        <v>0</v>
      </c>
      <c r="BF131" s="169">
        <f t="shared" si="5"/>
        <v>0</v>
      </c>
      <c r="BG131" s="169">
        <f t="shared" si="6"/>
        <v>0</v>
      </c>
      <c r="BH131" s="169">
        <f t="shared" si="7"/>
        <v>0</v>
      </c>
      <c r="BI131" s="169">
        <f t="shared" si="8"/>
        <v>0</v>
      </c>
      <c r="BJ131" s="17" t="s">
        <v>21</v>
      </c>
      <c r="BK131" s="169">
        <f t="shared" si="9"/>
        <v>0</v>
      </c>
      <c r="BL131" s="17" t="s">
        <v>556</v>
      </c>
      <c r="BM131" s="168" t="s">
        <v>3424</v>
      </c>
    </row>
    <row r="132" spans="2:65" s="1" customFormat="1" ht="6.9" customHeight="1">
      <c r="B132" s="44"/>
      <c r="C132" s="45"/>
      <c r="D132" s="45"/>
      <c r="E132" s="45"/>
      <c r="F132" s="45"/>
      <c r="G132" s="45"/>
      <c r="H132" s="45"/>
      <c r="I132" s="117"/>
      <c r="J132" s="45"/>
      <c r="K132" s="45"/>
      <c r="L132" s="32"/>
    </row>
  </sheetData>
  <autoFilter ref="C121:K131" xr:uid="{00000000-0009-0000-0000-00000B00000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2:BM137"/>
  <sheetViews>
    <sheetView showGridLines="0" workbookViewId="0"/>
  </sheetViews>
  <sheetFormatPr defaultRowHeight="14.4"/>
  <cols>
    <col min="1" max="1" width="8.28515625" customWidth="1"/>
    <col min="2" max="2" width="1.7109375" customWidth="1"/>
    <col min="3" max="3" width="4.140625" customWidth="1"/>
    <col min="4" max="4" width="4.28515625" customWidth="1"/>
    <col min="5" max="5" width="17.140625" customWidth="1"/>
    <col min="6" max="6" width="50.85546875" customWidth="1"/>
    <col min="7" max="7" width="7" customWidth="1"/>
    <col min="8" max="8" width="11.42578125" customWidth="1"/>
    <col min="9" max="9" width="20.140625" style="93" customWidth="1"/>
    <col min="10" max="10" width="20.140625" customWidth="1"/>
    <col min="11" max="11" width="20.140625" hidden="1"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1" t="s">
        <v>5</v>
      </c>
      <c r="M2" s="232"/>
      <c r="N2" s="232"/>
      <c r="O2" s="232"/>
      <c r="P2" s="232"/>
      <c r="Q2" s="232"/>
      <c r="R2" s="232"/>
      <c r="S2" s="232"/>
      <c r="T2" s="232"/>
      <c r="U2" s="232"/>
      <c r="V2" s="232"/>
      <c r="AT2" s="17" t="s">
        <v>129</v>
      </c>
    </row>
    <row r="3" spans="2:46" ht="6.9" customHeight="1">
      <c r="B3" s="18"/>
      <c r="C3" s="19"/>
      <c r="D3" s="19"/>
      <c r="E3" s="19"/>
      <c r="F3" s="19"/>
      <c r="G3" s="19"/>
      <c r="H3" s="19"/>
      <c r="I3" s="94"/>
      <c r="J3" s="19"/>
      <c r="K3" s="19"/>
      <c r="L3" s="20"/>
      <c r="AT3" s="17" t="s">
        <v>88</v>
      </c>
    </row>
    <row r="4" spans="2:46" ht="24.9" customHeight="1">
      <c r="B4" s="20"/>
      <c r="D4" s="21" t="s">
        <v>133</v>
      </c>
      <c r="L4" s="20"/>
      <c r="M4" s="95" t="s">
        <v>10</v>
      </c>
      <c r="AT4" s="17" t="s">
        <v>3</v>
      </c>
    </row>
    <row r="5" spans="2:46" ht="6.9" customHeight="1">
      <c r="B5" s="20"/>
      <c r="L5" s="20"/>
    </row>
    <row r="6" spans="2:46" ht="12" customHeight="1">
      <c r="B6" s="20"/>
      <c r="D6" s="27" t="s">
        <v>16</v>
      </c>
      <c r="L6" s="20"/>
    </row>
    <row r="7" spans="2:46" ht="16.5" customHeight="1">
      <c r="B7" s="20"/>
      <c r="E7" s="263" t="str">
        <f>'Rekapitulace stavby'!K6</f>
        <v>Modernizace provozu Dykových školek,Křtiny, III.etapa</v>
      </c>
      <c r="F7" s="264"/>
      <c r="G7" s="264"/>
      <c r="H7" s="264"/>
      <c r="L7" s="20"/>
    </row>
    <row r="8" spans="2:46" ht="12" customHeight="1">
      <c r="B8" s="20"/>
      <c r="D8" s="27" t="s">
        <v>134</v>
      </c>
      <c r="L8" s="20"/>
    </row>
    <row r="9" spans="2:46" s="1" customFormat="1" ht="16.5" customHeight="1">
      <c r="B9" s="32"/>
      <c r="E9" s="263" t="s">
        <v>640</v>
      </c>
      <c r="F9" s="265"/>
      <c r="G9" s="265"/>
      <c r="H9" s="265"/>
      <c r="I9" s="96"/>
      <c r="L9" s="32"/>
    </row>
    <row r="10" spans="2:46" s="1" customFormat="1" ht="12" customHeight="1">
      <c r="B10" s="32"/>
      <c r="D10" s="27" t="s">
        <v>136</v>
      </c>
      <c r="I10" s="96"/>
      <c r="L10" s="32"/>
    </row>
    <row r="11" spans="2:46" s="1" customFormat="1" ht="36.9" customHeight="1">
      <c r="B11" s="32"/>
      <c r="E11" s="239" t="s">
        <v>3425</v>
      </c>
      <c r="F11" s="265"/>
      <c r="G11" s="265"/>
      <c r="H11" s="265"/>
      <c r="I11" s="96"/>
      <c r="L11" s="32"/>
    </row>
    <row r="12" spans="2:46" s="1" customFormat="1" ht="10.199999999999999">
      <c r="B12" s="32"/>
      <c r="I12" s="96"/>
      <c r="L12" s="32"/>
    </row>
    <row r="13" spans="2:46" s="1" customFormat="1" ht="12" customHeight="1">
      <c r="B13" s="32"/>
      <c r="D13" s="27" t="s">
        <v>19</v>
      </c>
      <c r="F13" s="25" t="s">
        <v>1</v>
      </c>
      <c r="I13" s="97" t="s">
        <v>20</v>
      </c>
      <c r="J13" s="25" t="s">
        <v>1</v>
      </c>
      <c r="L13" s="32"/>
    </row>
    <row r="14" spans="2:46" s="1" customFormat="1" ht="12" customHeight="1">
      <c r="B14" s="32"/>
      <c r="D14" s="27" t="s">
        <v>22</v>
      </c>
      <c r="F14" s="25" t="s">
        <v>23</v>
      </c>
      <c r="I14" s="97" t="s">
        <v>24</v>
      </c>
      <c r="J14" s="52" t="str">
        <f>'Rekapitulace stavby'!AN8</f>
        <v>22. 1. 2018</v>
      </c>
      <c r="L14" s="32"/>
    </row>
    <row r="15" spans="2:46" s="1" customFormat="1" ht="10.8" customHeight="1">
      <c r="B15" s="32"/>
      <c r="I15" s="96"/>
      <c r="L15" s="32"/>
    </row>
    <row r="16" spans="2:46" s="1" customFormat="1" ht="12" customHeight="1">
      <c r="B16" s="32"/>
      <c r="D16" s="27" t="s">
        <v>28</v>
      </c>
      <c r="I16" s="97" t="s">
        <v>29</v>
      </c>
      <c r="J16" s="25" t="s">
        <v>1</v>
      </c>
      <c r="L16" s="32"/>
    </row>
    <row r="17" spans="2:12" s="1" customFormat="1" ht="18" customHeight="1">
      <c r="B17" s="32"/>
      <c r="E17" s="25" t="s">
        <v>30</v>
      </c>
      <c r="I17" s="97" t="s">
        <v>31</v>
      </c>
      <c r="J17" s="25" t="s">
        <v>1</v>
      </c>
      <c r="L17" s="32"/>
    </row>
    <row r="18" spans="2:12" s="1" customFormat="1" ht="6.9" customHeight="1">
      <c r="B18" s="32"/>
      <c r="I18" s="96"/>
      <c r="L18" s="32"/>
    </row>
    <row r="19" spans="2:12" s="1" customFormat="1" ht="12" customHeight="1">
      <c r="B19" s="32"/>
      <c r="D19" s="27" t="s">
        <v>32</v>
      </c>
      <c r="I19" s="97" t="s">
        <v>29</v>
      </c>
      <c r="J19" s="28" t="str">
        <f>'Rekapitulace stavby'!AN13</f>
        <v>Vyplň údaj</v>
      </c>
      <c r="L19" s="32"/>
    </row>
    <row r="20" spans="2:12" s="1" customFormat="1" ht="18" customHeight="1">
      <c r="B20" s="32"/>
      <c r="E20" s="266" t="str">
        <f>'Rekapitulace stavby'!E14</f>
        <v>Vyplň údaj</v>
      </c>
      <c r="F20" s="242"/>
      <c r="G20" s="242"/>
      <c r="H20" s="242"/>
      <c r="I20" s="97" t="s">
        <v>31</v>
      </c>
      <c r="J20" s="28" t="str">
        <f>'Rekapitulace stavby'!AN14</f>
        <v>Vyplň údaj</v>
      </c>
      <c r="L20" s="32"/>
    </row>
    <row r="21" spans="2:12" s="1" customFormat="1" ht="6.9" customHeight="1">
      <c r="B21" s="32"/>
      <c r="I21" s="96"/>
      <c r="L21" s="32"/>
    </row>
    <row r="22" spans="2:12" s="1" customFormat="1" ht="12" customHeight="1">
      <c r="B22" s="32"/>
      <c r="D22" s="27" t="s">
        <v>34</v>
      </c>
      <c r="I22" s="97" t="s">
        <v>29</v>
      </c>
      <c r="J22" s="25" t="s">
        <v>1</v>
      </c>
      <c r="L22" s="32"/>
    </row>
    <row r="23" spans="2:12" s="1" customFormat="1" ht="18" customHeight="1">
      <c r="B23" s="32"/>
      <c r="E23" s="25" t="s">
        <v>35</v>
      </c>
      <c r="I23" s="97" t="s">
        <v>31</v>
      </c>
      <c r="J23" s="25" t="s">
        <v>1</v>
      </c>
      <c r="L23" s="32"/>
    </row>
    <row r="24" spans="2:12" s="1" customFormat="1" ht="6.9" customHeight="1">
      <c r="B24" s="32"/>
      <c r="I24" s="96"/>
      <c r="L24" s="32"/>
    </row>
    <row r="25" spans="2:12" s="1" customFormat="1" ht="12" customHeight="1">
      <c r="B25" s="32"/>
      <c r="D25" s="27" t="s">
        <v>37</v>
      </c>
      <c r="I25" s="97" t="s">
        <v>29</v>
      </c>
      <c r="J25" s="25" t="str">
        <f>IF('Rekapitulace stavby'!AN19="","",'Rekapitulace stavby'!AN19)</f>
        <v/>
      </c>
      <c r="L25" s="32"/>
    </row>
    <row r="26" spans="2:12" s="1" customFormat="1" ht="18" customHeight="1">
      <c r="B26" s="32"/>
      <c r="E26" s="25" t="str">
        <f>IF('Rekapitulace stavby'!E20="","",'Rekapitulace stavby'!E20)</f>
        <v xml:space="preserve"> </v>
      </c>
      <c r="I26" s="97" t="s">
        <v>31</v>
      </c>
      <c r="J26" s="25" t="str">
        <f>IF('Rekapitulace stavby'!AN20="","",'Rekapitulace stavby'!AN20)</f>
        <v/>
      </c>
      <c r="L26" s="32"/>
    </row>
    <row r="27" spans="2:12" s="1" customFormat="1" ht="6.9" customHeight="1">
      <c r="B27" s="32"/>
      <c r="I27" s="96"/>
      <c r="L27" s="32"/>
    </row>
    <row r="28" spans="2:12" s="1" customFormat="1" ht="12" customHeight="1">
      <c r="B28" s="32"/>
      <c r="D28" s="27" t="s">
        <v>39</v>
      </c>
      <c r="I28" s="96"/>
      <c r="L28" s="32"/>
    </row>
    <row r="29" spans="2:12" s="7" customFormat="1" ht="16.5" customHeight="1">
      <c r="B29" s="98"/>
      <c r="E29" s="246" t="s">
        <v>1</v>
      </c>
      <c r="F29" s="246"/>
      <c r="G29" s="246"/>
      <c r="H29" s="246"/>
      <c r="I29" s="99"/>
      <c r="L29" s="98"/>
    </row>
    <row r="30" spans="2:12" s="1" customFormat="1" ht="6.9" customHeight="1">
      <c r="B30" s="32"/>
      <c r="I30" s="96"/>
      <c r="L30" s="32"/>
    </row>
    <row r="31" spans="2:12" s="1" customFormat="1" ht="6.9" customHeight="1">
      <c r="B31" s="32"/>
      <c r="D31" s="53"/>
      <c r="E31" s="53"/>
      <c r="F31" s="53"/>
      <c r="G31" s="53"/>
      <c r="H31" s="53"/>
      <c r="I31" s="100"/>
      <c r="J31" s="53"/>
      <c r="K31" s="53"/>
      <c r="L31" s="32"/>
    </row>
    <row r="32" spans="2:12" s="1" customFormat="1" ht="25.35" customHeight="1">
      <c r="B32" s="32"/>
      <c r="D32" s="101" t="s">
        <v>40</v>
      </c>
      <c r="I32" s="96"/>
      <c r="J32" s="66">
        <f>ROUND(J125, 2)</f>
        <v>0</v>
      </c>
      <c r="L32" s="32"/>
    </row>
    <row r="33" spans="2:12" s="1" customFormat="1" ht="6.9" customHeight="1">
      <c r="B33" s="32"/>
      <c r="D33" s="53"/>
      <c r="E33" s="53"/>
      <c r="F33" s="53"/>
      <c r="G33" s="53"/>
      <c r="H33" s="53"/>
      <c r="I33" s="100"/>
      <c r="J33" s="53"/>
      <c r="K33" s="53"/>
      <c r="L33" s="32"/>
    </row>
    <row r="34" spans="2:12" s="1" customFormat="1" ht="14.4" customHeight="1">
      <c r="B34" s="32"/>
      <c r="F34" s="35" t="s">
        <v>42</v>
      </c>
      <c r="I34" s="102" t="s">
        <v>41</v>
      </c>
      <c r="J34" s="35" t="s">
        <v>43</v>
      </c>
      <c r="L34" s="32"/>
    </row>
    <row r="35" spans="2:12" s="1" customFormat="1" ht="14.4" customHeight="1">
      <c r="B35" s="32"/>
      <c r="D35" s="103" t="s">
        <v>44</v>
      </c>
      <c r="E35" s="27" t="s">
        <v>45</v>
      </c>
      <c r="F35" s="104">
        <f>ROUND((SUM(BE125:BE136)),  2)</f>
        <v>0</v>
      </c>
      <c r="I35" s="105">
        <v>0.21</v>
      </c>
      <c r="J35" s="104">
        <f>ROUND(((SUM(BE125:BE136))*I35),  2)</f>
        <v>0</v>
      </c>
      <c r="L35" s="32"/>
    </row>
    <row r="36" spans="2:12" s="1" customFormat="1" ht="14.4" customHeight="1">
      <c r="B36" s="32"/>
      <c r="E36" s="27" t="s">
        <v>46</v>
      </c>
      <c r="F36" s="104">
        <f>ROUND((SUM(BF125:BF136)),  2)</f>
        <v>0</v>
      </c>
      <c r="I36" s="105">
        <v>0.15</v>
      </c>
      <c r="J36" s="104">
        <f>ROUND(((SUM(BF125:BF136))*I36),  2)</f>
        <v>0</v>
      </c>
      <c r="L36" s="32"/>
    </row>
    <row r="37" spans="2:12" s="1" customFormat="1" ht="14.4" hidden="1" customHeight="1">
      <c r="B37" s="32"/>
      <c r="E37" s="27" t="s">
        <v>47</v>
      </c>
      <c r="F37" s="104">
        <f>ROUND((SUM(BG125:BG136)),  2)</f>
        <v>0</v>
      </c>
      <c r="I37" s="105">
        <v>0.21</v>
      </c>
      <c r="J37" s="104">
        <f>0</f>
        <v>0</v>
      </c>
      <c r="L37" s="32"/>
    </row>
    <row r="38" spans="2:12" s="1" customFormat="1" ht="14.4" hidden="1" customHeight="1">
      <c r="B38" s="32"/>
      <c r="E38" s="27" t="s">
        <v>48</v>
      </c>
      <c r="F38" s="104">
        <f>ROUND((SUM(BH125:BH136)),  2)</f>
        <v>0</v>
      </c>
      <c r="I38" s="105">
        <v>0.15</v>
      </c>
      <c r="J38" s="104">
        <f>0</f>
        <v>0</v>
      </c>
      <c r="L38" s="32"/>
    </row>
    <row r="39" spans="2:12" s="1" customFormat="1" ht="14.4" hidden="1" customHeight="1">
      <c r="B39" s="32"/>
      <c r="E39" s="27" t="s">
        <v>49</v>
      </c>
      <c r="F39" s="104">
        <f>ROUND((SUM(BI125:BI136)),  2)</f>
        <v>0</v>
      </c>
      <c r="I39" s="105">
        <v>0</v>
      </c>
      <c r="J39" s="104">
        <f>0</f>
        <v>0</v>
      </c>
      <c r="L39" s="32"/>
    </row>
    <row r="40" spans="2:12" s="1" customFormat="1" ht="6.9" customHeight="1">
      <c r="B40" s="32"/>
      <c r="I40" s="96"/>
      <c r="L40" s="32"/>
    </row>
    <row r="41" spans="2:12" s="1" customFormat="1" ht="25.35" customHeight="1">
      <c r="B41" s="32"/>
      <c r="C41" s="106"/>
      <c r="D41" s="107" t="s">
        <v>50</v>
      </c>
      <c r="E41" s="57"/>
      <c r="F41" s="57"/>
      <c r="G41" s="108" t="s">
        <v>51</v>
      </c>
      <c r="H41" s="109" t="s">
        <v>52</v>
      </c>
      <c r="I41" s="110"/>
      <c r="J41" s="111">
        <f>SUM(J32:J39)</f>
        <v>0</v>
      </c>
      <c r="K41" s="112"/>
      <c r="L41" s="32"/>
    </row>
    <row r="42" spans="2:12" s="1" customFormat="1" ht="14.4" customHeight="1">
      <c r="B42" s="32"/>
      <c r="I42" s="96"/>
      <c r="L42" s="32"/>
    </row>
    <row r="43" spans="2:12" ht="14.4" customHeight="1">
      <c r="B43" s="20"/>
      <c r="L43" s="20"/>
    </row>
    <row r="44" spans="2:12" ht="14.4" customHeight="1">
      <c r="B44" s="20"/>
      <c r="L44" s="20"/>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53</v>
      </c>
      <c r="E50" s="42"/>
      <c r="F50" s="42"/>
      <c r="G50" s="41" t="s">
        <v>54</v>
      </c>
      <c r="H50" s="42"/>
      <c r="I50" s="113"/>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55</v>
      </c>
      <c r="E61" s="34"/>
      <c r="F61" s="114" t="s">
        <v>56</v>
      </c>
      <c r="G61" s="43" t="s">
        <v>55</v>
      </c>
      <c r="H61" s="34"/>
      <c r="I61" s="115"/>
      <c r="J61" s="116" t="s">
        <v>56</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57</v>
      </c>
      <c r="E65" s="42"/>
      <c r="F65" s="42"/>
      <c r="G65" s="41" t="s">
        <v>58</v>
      </c>
      <c r="H65" s="42"/>
      <c r="I65" s="113"/>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55</v>
      </c>
      <c r="E76" s="34"/>
      <c r="F76" s="114" t="s">
        <v>56</v>
      </c>
      <c r="G76" s="43" t="s">
        <v>55</v>
      </c>
      <c r="H76" s="34"/>
      <c r="I76" s="115"/>
      <c r="J76" s="116" t="s">
        <v>56</v>
      </c>
      <c r="K76" s="34"/>
      <c r="L76" s="32"/>
    </row>
    <row r="77" spans="2:12" s="1" customFormat="1" ht="14.4" customHeight="1">
      <c r="B77" s="44"/>
      <c r="C77" s="45"/>
      <c r="D77" s="45"/>
      <c r="E77" s="45"/>
      <c r="F77" s="45"/>
      <c r="G77" s="45"/>
      <c r="H77" s="45"/>
      <c r="I77" s="117"/>
      <c r="J77" s="45"/>
      <c r="K77" s="45"/>
      <c r="L77" s="32"/>
    </row>
    <row r="81" spans="2:12" s="1" customFormat="1" ht="6.9" customHeight="1">
      <c r="B81" s="46"/>
      <c r="C81" s="47"/>
      <c r="D81" s="47"/>
      <c r="E81" s="47"/>
      <c r="F81" s="47"/>
      <c r="G81" s="47"/>
      <c r="H81" s="47"/>
      <c r="I81" s="118"/>
      <c r="J81" s="47"/>
      <c r="K81" s="47"/>
      <c r="L81" s="32"/>
    </row>
    <row r="82" spans="2:12" s="1" customFormat="1" ht="24.9" customHeight="1">
      <c r="B82" s="32"/>
      <c r="C82" s="21" t="s">
        <v>138</v>
      </c>
      <c r="I82" s="96"/>
      <c r="L82" s="32"/>
    </row>
    <row r="83" spans="2:12" s="1" customFormat="1" ht="6.9" customHeight="1">
      <c r="B83" s="32"/>
      <c r="I83" s="96"/>
      <c r="L83" s="32"/>
    </row>
    <row r="84" spans="2:12" s="1" customFormat="1" ht="12" customHeight="1">
      <c r="B84" s="32"/>
      <c r="C84" s="27" t="s">
        <v>16</v>
      </c>
      <c r="I84" s="96"/>
      <c r="L84" s="32"/>
    </row>
    <row r="85" spans="2:12" s="1" customFormat="1" ht="16.5" customHeight="1">
      <c r="B85" s="32"/>
      <c r="E85" s="263" t="str">
        <f>E7</f>
        <v>Modernizace provozu Dykových školek,Křtiny, III.etapa</v>
      </c>
      <c r="F85" s="264"/>
      <c r="G85" s="264"/>
      <c r="H85" s="264"/>
      <c r="I85" s="96"/>
      <c r="L85" s="32"/>
    </row>
    <row r="86" spans="2:12" ht="12" customHeight="1">
      <c r="B86" s="20"/>
      <c r="C86" s="27" t="s">
        <v>134</v>
      </c>
      <c r="L86" s="20"/>
    </row>
    <row r="87" spans="2:12" s="1" customFormat="1" ht="16.5" customHeight="1">
      <c r="B87" s="32"/>
      <c r="E87" s="263" t="s">
        <v>640</v>
      </c>
      <c r="F87" s="265"/>
      <c r="G87" s="265"/>
      <c r="H87" s="265"/>
      <c r="I87" s="96"/>
      <c r="L87" s="32"/>
    </row>
    <row r="88" spans="2:12" s="1" customFormat="1" ht="12" customHeight="1">
      <c r="B88" s="32"/>
      <c r="C88" s="27" t="s">
        <v>136</v>
      </c>
      <c r="I88" s="96"/>
      <c r="L88" s="32"/>
    </row>
    <row r="89" spans="2:12" s="1" customFormat="1" ht="16.5" customHeight="1">
      <c r="B89" s="32"/>
      <c r="E89" s="239" t="str">
        <f>E11</f>
        <v>SO 06-7 - Ostatní a vedlejší rozpočtové náklady</v>
      </c>
      <c r="F89" s="265"/>
      <c r="G89" s="265"/>
      <c r="H89" s="265"/>
      <c r="I89" s="96"/>
      <c r="L89" s="32"/>
    </row>
    <row r="90" spans="2:12" s="1" customFormat="1" ht="6.9" customHeight="1">
      <c r="B90" s="32"/>
      <c r="I90" s="96"/>
      <c r="L90" s="32"/>
    </row>
    <row r="91" spans="2:12" s="1" customFormat="1" ht="12" customHeight="1">
      <c r="B91" s="32"/>
      <c r="C91" s="27" t="s">
        <v>22</v>
      </c>
      <c r="F91" s="25" t="str">
        <f>F14</f>
        <v>k.ú.Křtiny</v>
      </c>
      <c r="I91" s="97" t="s">
        <v>24</v>
      </c>
      <c r="J91" s="52" t="str">
        <f>IF(J14="","",J14)</f>
        <v>22. 1. 2018</v>
      </c>
      <c r="L91" s="32"/>
    </row>
    <row r="92" spans="2:12" s="1" customFormat="1" ht="6.9" customHeight="1">
      <c r="B92" s="32"/>
      <c r="I92" s="96"/>
      <c r="L92" s="32"/>
    </row>
    <row r="93" spans="2:12" s="1" customFormat="1" ht="27.9" customHeight="1">
      <c r="B93" s="32"/>
      <c r="C93" s="27" t="s">
        <v>28</v>
      </c>
      <c r="F93" s="25" t="str">
        <f>E17</f>
        <v>Mendelova univerzita v Brně</v>
      </c>
      <c r="I93" s="97" t="s">
        <v>34</v>
      </c>
      <c r="J93" s="30" t="str">
        <f>E23</f>
        <v>ZAHRADA Olomouc s.r.o.</v>
      </c>
      <c r="L93" s="32"/>
    </row>
    <row r="94" spans="2:12" s="1" customFormat="1" ht="15.15" customHeight="1">
      <c r="B94" s="32"/>
      <c r="C94" s="27" t="s">
        <v>32</v>
      </c>
      <c r="F94" s="25" t="str">
        <f>IF(E20="","",E20)</f>
        <v>Vyplň údaj</v>
      </c>
      <c r="I94" s="97" t="s">
        <v>37</v>
      </c>
      <c r="J94" s="30" t="str">
        <f>E26</f>
        <v xml:space="preserve"> </v>
      </c>
      <c r="L94" s="32"/>
    </row>
    <row r="95" spans="2:12" s="1" customFormat="1" ht="10.35" customHeight="1">
      <c r="B95" s="32"/>
      <c r="I95" s="96"/>
      <c r="L95" s="32"/>
    </row>
    <row r="96" spans="2:12" s="1" customFormat="1" ht="29.25" customHeight="1">
      <c r="B96" s="32"/>
      <c r="C96" s="119" t="s">
        <v>139</v>
      </c>
      <c r="D96" s="106"/>
      <c r="E96" s="106"/>
      <c r="F96" s="106"/>
      <c r="G96" s="106"/>
      <c r="H96" s="106"/>
      <c r="I96" s="120"/>
      <c r="J96" s="121" t="s">
        <v>140</v>
      </c>
      <c r="K96" s="106"/>
      <c r="L96" s="32"/>
    </row>
    <row r="97" spans="2:47" s="1" customFormat="1" ht="10.35" customHeight="1">
      <c r="B97" s="32"/>
      <c r="I97" s="96"/>
      <c r="L97" s="32"/>
    </row>
    <row r="98" spans="2:47" s="1" customFormat="1" ht="22.8" customHeight="1">
      <c r="B98" s="32"/>
      <c r="C98" s="122" t="s">
        <v>141</v>
      </c>
      <c r="I98" s="96"/>
      <c r="J98" s="66">
        <f>J125</f>
        <v>0</v>
      </c>
      <c r="L98" s="32"/>
      <c r="AU98" s="17" t="s">
        <v>142</v>
      </c>
    </row>
    <row r="99" spans="2:47" s="8" customFormat="1" ht="24.9" customHeight="1">
      <c r="B99" s="123"/>
      <c r="D99" s="124" t="s">
        <v>623</v>
      </c>
      <c r="E99" s="125"/>
      <c r="F99" s="125"/>
      <c r="G99" s="125"/>
      <c r="H99" s="125"/>
      <c r="I99" s="126"/>
      <c r="J99" s="127">
        <f>J126</f>
        <v>0</v>
      </c>
      <c r="L99" s="123"/>
    </row>
    <row r="100" spans="2:47" s="8" customFormat="1" ht="24.9" customHeight="1">
      <c r="B100" s="123"/>
      <c r="D100" s="124" t="s">
        <v>306</v>
      </c>
      <c r="E100" s="125"/>
      <c r="F100" s="125"/>
      <c r="G100" s="125"/>
      <c r="H100" s="125"/>
      <c r="I100" s="126"/>
      <c r="J100" s="127">
        <f>J128</f>
        <v>0</v>
      </c>
      <c r="L100" s="123"/>
    </row>
    <row r="101" spans="2:47" s="9" customFormat="1" ht="19.95" customHeight="1">
      <c r="B101" s="128"/>
      <c r="D101" s="129" t="s">
        <v>307</v>
      </c>
      <c r="E101" s="130"/>
      <c r="F101" s="130"/>
      <c r="G101" s="130"/>
      <c r="H101" s="130"/>
      <c r="I101" s="131"/>
      <c r="J101" s="132">
        <f>J129</f>
        <v>0</v>
      </c>
      <c r="L101" s="128"/>
    </row>
    <row r="102" spans="2:47" s="9" customFormat="1" ht="19.95" customHeight="1">
      <c r="B102" s="128"/>
      <c r="D102" s="129" t="s">
        <v>308</v>
      </c>
      <c r="E102" s="130"/>
      <c r="F102" s="130"/>
      <c r="G102" s="130"/>
      <c r="H102" s="130"/>
      <c r="I102" s="131"/>
      <c r="J102" s="132">
        <f>J133</f>
        <v>0</v>
      </c>
      <c r="L102" s="128"/>
    </row>
    <row r="103" spans="2:47" s="9" customFormat="1" ht="19.95" customHeight="1">
      <c r="B103" s="128"/>
      <c r="D103" s="129" t="s">
        <v>309</v>
      </c>
      <c r="E103" s="130"/>
      <c r="F103" s="130"/>
      <c r="G103" s="130"/>
      <c r="H103" s="130"/>
      <c r="I103" s="131"/>
      <c r="J103" s="132">
        <f>J135</f>
        <v>0</v>
      </c>
      <c r="L103" s="128"/>
    </row>
    <row r="104" spans="2:47" s="1" customFormat="1" ht="21.75" customHeight="1">
      <c r="B104" s="32"/>
      <c r="I104" s="96"/>
      <c r="L104" s="32"/>
    </row>
    <row r="105" spans="2:47" s="1" customFormat="1" ht="6.9" customHeight="1">
      <c r="B105" s="44"/>
      <c r="C105" s="45"/>
      <c r="D105" s="45"/>
      <c r="E105" s="45"/>
      <c r="F105" s="45"/>
      <c r="G105" s="45"/>
      <c r="H105" s="45"/>
      <c r="I105" s="117"/>
      <c r="J105" s="45"/>
      <c r="K105" s="45"/>
      <c r="L105" s="32"/>
    </row>
    <row r="109" spans="2:47" s="1" customFormat="1" ht="6.9" customHeight="1">
      <c r="B109" s="46"/>
      <c r="C109" s="47"/>
      <c r="D109" s="47"/>
      <c r="E109" s="47"/>
      <c r="F109" s="47"/>
      <c r="G109" s="47"/>
      <c r="H109" s="47"/>
      <c r="I109" s="118"/>
      <c r="J109" s="47"/>
      <c r="K109" s="47"/>
      <c r="L109" s="32"/>
    </row>
    <row r="110" spans="2:47" s="1" customFormat="1" ht="24.9" customHeight="1">
      <c r="B110" s="32"/>
      <c r="C110" s="21" t="s">
        <v>151</v>
      </c>
      <c r="I110" s="96"/>
      <c r="L110" s="32"/>
    </row>
    <row r="111" spans="2:47" s="1" customFormat="1" ht="6.9" customHeight="1">
      <c r="B111" s="32"/>
      <c r="I111" s="96"/>
      <c r="L111" s="32"/>
    </row>
    <row r="112" spans="2:47" s="1" customFormat="1" ht="12" customHeight="1">
      <c r="B112" s="32"/>
      <c r="C112" s="27" t="s">
        <v>16</v>
      </c>
      <c r="I112" s="96"/>
      <c r="L112" s="32"/>
    </row>
    <row r="113" spans="2:65" s="1" customFormat="1" ht="16.5" customHeight="1">
      <c r="B113" s="32"/>
      <c r="E113" s="263" t="str">
        <f>E7</f>
        <v>Modernizace provozu Dykových školek,Křtiny, III.etapa</v>
      </c>
      <c r="F113" s="264"/>
      <c r="G113" s="264"/>
      <c r="H113" s="264"/>
      <c r="I113" s="96"/>
      <c r="L113" s="32"/>
    </row>
    <row r="114" spans="2:65" ht="12" customHeight="1">
      <c r="B114" s="20"/>
      <c r="C114" s="27" t="s">
        <v>134</v>
      </c>
      <c r="L114" s="20"/>
    </row>
    <row r="115" spans="2:65" s="1" customFormat="1" ht="16.5" customHeight="1">
      <c r="B115" s="32"/>
      <c r="E115" s="263" t="s">
        <v>640</v>
      </c>
      <c r="F115" s="265"/>
      <c r="G115" s="265"/>
      <c r="H115" s="265"/>
      <c r="I115" s="96"/>
      <c r="L115" s="32"/>
    </row>
    <row r="116" spans="2:65" s="1" customFormat="1" ht="12" customHeight="1">
      <c r="B116" s="32"/>
      <c r="C116" s="27" t="s">
        <v>136</v>
      </c>
      <c r="I116" s="96"/>
      <c r="L116" s="32"/>
    </row>
    <row r="117" spans="2:65" s="1" customFormat="1" ht="16.5" customHeight="1">
      <c r="B117" s="32"/>
      <c r="E117" s="239" t="str">
        <f>E11</f>
        <v>SO 06-7 - Ostatní a vedlejší rozpočtové náklady</v>
      </c>
      <c r="F117" s="265"/>
      <c r="G117" s="265"/>
      <c r="H117" s="265"/>
      <c r="I117" s="96"/>
      <c r="L117" s="32"/>
    </row>
    <row r="118" spans="2:65" s="1" customFormat="1" ht="6.9" customHeight="1">
      <c r="B118" s="32"/>
      <c r="I118" s="96"/>
      <c r="L118" s="32"/>
    </row>
    <row r="119" spans="2:65" s="1" customFormat="1" ht="12" customHeight="1">
      <c r="B119" s="32"/>
      <c r="C119" s="27" t="s">
        <v>22</v>
      </c>
      <c r="F119" s="25" t="str">
        <f>F14</f>
        <v>k.ú.Křtiny</v>
      </c>
      <c r="I119" s="97" t="s">
        <v>24</v>
      </c>
      <c r="J119" s="52" t="str">
        <f>IF(J14="","",J14)</f>
        <v>22. 1. 2018</v>
      </c>
      <c r="L119" s="32"/>
    </row>
    <row r="120" spans="2:65" s="1" customFormat="1" ht="6.9" customHeight="1">
      <c r="B120" s="32"/>
      <c r="I120" s="96"/>
      <c r="L120" s="32"/>
    </row>
    <row r="121" spans="2:65" s="1" customFormat="1" ht="27.9" customHeight="1">
      <c r="B121" s="32"/>
      <c r="C121" s="27" t="s">
        <v>28</v>
      </c>
      <c r="F121" s="25" t="str">
        <f>E17</f>
        <v>Mendelova univerzita v Brně</v>
      </c>
      <c r="I121" s="97" t="s">
        <v>34</v>
      </c>
      <c r="J121" s="30" t="str">
        <f>E23</f>
        <v>ZAHRADA Olomouc s.r.o.</v>
      </c>
      <c r="L121" s="32"/>
    </row>
    <row r="122" spans="2:65" s="1" customFormat="1" ht="15.15" customHeight="1">
      <c r="B122" s="32"/>
      <c r="C122" s="27" t="s">
        <v>32</v>
      </c>
      <c r="F122" s="25" t="str">
        <f>IF(E20="","",E20)</f>
        <v>Vyplň údaj</v>
      </c>
      <c r="I122" s="97" t="s">
        <v>37</v>
      </c>
      <c r="J122" s="30" t="str">
        <f>E26</f>
        <v xml:space="preserve"> </v>
      </c>
      <c r="L122" s="32"/>
    </row>
    <row r="123" spans="2:65" s="1" customFormat="1" ht="10.35" customHeight="1">
      <c r="B123" s="32"/>
      <c r="I123" s="96"/>
      <c r="L123" s="32"/>
    </row>
    <row r="124" spans="2:65" s="10" customFormat="1" ht="29.25" customHeight="1">
      <c r="B124" s="133"/>
      <c r="C124" s="134" t="s">
        <v>152</v>
      </c>
      <c r="D124" s="135" t="s">
        <v>65</v>
      </c>
      <c r="E124" s="135" t="s">
        <v>61</v>
      </c>
      <c r="F124" s="135" t="s">
        <v>62</v>
      </c>
      <c r="G124" s="135" t="s">
        <v>153</v>
      </c>
      <c r="H124" s="135" t="s">
        <v>154</v>
      </c>
      <c r="I124" s="136" t="s">
        <v>155</v>
      </c>
      <c r="J124" s="137" t="s">
        <v>140</v>
      </c>
      <c r="K124" s="138" t="s">
        <v>156</v>
      </c>
      <c r="L124" s="133"/>
      <c r="M124" s="59" t="s">
        <v>1</v>
      </c>
      <c r="N124" s="60" t="s">
        <v>44</v>
      </c>
      <c r="O124" s="60" t="s">
        <v>157</v>
      </c>
      <c r="P124" s="60" t="s">
        <v>158</v>
      </c>
      <c r="Q124" s="60" t="s">
        <v>159</v>
      </c>
      <c r="R124" s="60" t="s">
        <v>160</v>
      </c>
      <c r="S124" s="60" t="s">
        <v>161</v>
      </c>
      <c r="T124" s="61" t="s">
        <v>162</v>
      </c>
    </row>
    <row r="125" spans="2:65" s="1" customFormat="1" ht="22.8" customHeight="1">
      <c r="B125" s="32"/>
      <c r="C125" s="64" t="s">
        <v>163</v>
      </c>
      <c r="I125" s="96"/>
      <c r="J125" s="139">
        <f>BK125</f>
        <v>0</v>
      </c>
      <c r="L125" s="32"/>
      <c r="M125" s="62"/>
      <c r="N125" s="53"/>
      <c r="O125" s="53"/>
      <c r="P125" s="140">
        <f>P126+P128</f>
        <v>0</v>
      </c>
      <c r="Q125" s="53"/>
      <c r="R125" s="140">
        <f>R126+R128</f>
        <v>0</v>
      </c>
      <c r="S125" s="53"/>
      <c r="T125" s="141">
        <f>T126+T128</f>
        <v>0</v>
      </c>
      <c r="AT125" s="17" t="s">
        <v>79</v>
      </c>
      <c r="AU125" s="17" t="s">
        <v>142</v>
      </c>
      <c r="BK125" s="142">
        <f>BK126+BK128</f>
        <v>0</v>
      </c>
    </row>
    <row r="126" spans="2:65" s="11" customFormat="1" ht="25.95" customHeight="1">
      <c r="B126" s="143"/>
      <c r="D126" s="144" t="s">
        <v>79</v>
      </c>
      <c r="E126" s="145" t="s">
        <v>624</v>
      </c>
      <c r="F126" s="145" t="s">
        <v>625</v>
      </c>
      <c r="I126" s="146"/>
      <c r="J126" s="147">
        <f>BK126</f>
        <v>0</v>
      </c>
      <c r="L126" s="143"/>
      <c r="M126" s="148"/>
      <c r="N126" s="149"/>
      <c r="O126" s="149"/>
      <c r="P126" s="150">
        <f>P127</f>
        <v>0</v>
      </c>
      <c r="Q126" s="149"/>
      <c r="R126" s="150">
        <f>R127</f>
        <v>0</v>
      </c>
      <c r="S126" s="149"/>
      <c r="T126" s="151">
        <f>T127</f>
        <v>0</v>
      </c>
      <c r="AR126" s="144" t="s">
        <v>173</v>
      </c>
      <c r="AT126" s="152" t="s">
        <v>79</v>
      </c>
      <c r="AU126" s="152" t="s">
        <v>80</v>
      </c>
      <c r="AY126" s="144" t="s">
        <v>166</v>
      </c>
      <c r="BK126" s="153">
        <f>BK127</f>
        <v>0</v>
      </c>
    </row>
    <row r="127" spans="2:65" s="1" customFormat="1" ht="16.5" customHeight="1">
      <c r="B127" s="156"/>
      <c r="C127" s="179" t="s">
        <v>21</v>
      </c>
      <c r="D127" s="179" t="s">
        <v>226</v>
      </c>
      <c r="E127" s="180" t="s">
        <v>3426</v>
      </c>
      <c r="F127" s="181" t="s">
        <v>627</v>
      </c>
      <c r="G127" s="182" t="s">
        <v>242</v>
      </c>
      <c r="H127" s="183">
        <v>1</v>
      </c>
      <c r="I127" s="184"/>
      <c r="J127" s="185">
        <f>ROUND(I127*H127,2)</f>
        <v>0</v>
      </c>
      <c r="K127" s="181" t="s">
        <v>1</v>
      </c>
      <c r="L127" s="186"/>
      <c r="M127" s="187" t="s">
        <v>1</v>
      </c>
      <c r="N127" s="188" t="s">
        <v>45</v>
      </c>
      <c r="O127" s="55"/>
      <c r="P127" s="166">
        <f>O127*H127</f>
        <v>0</v>
      </c>
      <c r="Q127" s="166">
        <v>0</v>
      </c>
      <c r="R127" s="166">
        <f>Q127*H127</f>
        <v>0</v>
      </c>
      <c r="S127" s="166">
        <v>0</v>
      </c>
      <c r="T127" s="167">
        <f>S127*H127</f>
        <v>0</v>
      </c>
      <c r="AR127" s="168" t="s">
        <v>628</v>
      </c>
      <c r="AT127" s="168" t="s">
        <v>226</v>
      </c>
      <c r="AU127" s="168" t="s">
        <v>21</v>
      </c>
      <c r="AY127" s="17" t="s">
        <v>166</v>
      </c>
      <c r="BE127" s="169">
        <f>IF(N127="základní",J127,0)</f>
        <v>0</v>
      </c>
      <c r="BF127" s="169">
        <f>IF(N127="snížená",J127,0)</f>
        <v>0</v>
      </c>
      <c r="BG127" s="169">
        <f>IF(N127="zákl. přenesená",J127,0)</f>
        <v>0</v>
      </c>
      <c r="BH127" s="169">
        <f>IF(N127="sníž. přenesená",J127,0)</f>
        <v>0</v>
      </c>
      <c r="BI127" s="169">
        <f>IF(N127="nulová",J127,0)</f>
        <v>0</v>
      </c>
      <c r="BJ127" s="17" t="s">
        <v>21</v>
      </c>
      <c r="BK127" s="169">
        <f>ROUND(I127*H127,2)</f>
        <v>0</v>
      </c>
      <c r="BL127" s="17" t="s">
        <v>628</v>
      </c>
      <c r="BM127" s="168" t="s">
        <v>3427</v>
      </c>
    </row>
    <row r="128" spans="2:65" s="11" customFormat="1" ht="25.95" customHeight="1">
      <c r="B128" s="143"/>
      <c r="D128" s="144" t="s">
        <v>79</v>
      </c>
      <c r="E128" s="145" t="s">
        <v>310</v>
      </c>
      <c r="F128" s="145" t="s">
        <v>311</v>
      </c>
      <c r="I128" s="146"/>
      <c r="J128" s="147">
        <f>BK128</f>
        <v>0</v>
      </c>
      <c r="L128" s="143"/>
      <c r="M128" s="148"/>
      <c r="N128" s="149"/>
      <c r="O128" s="149"/>
      <c r="P128" s="150">
        <f>P129+P133+P135</f>
        <v>0</v>
      </c>
      <c r="Q128" s="149"/>
      <c r="R128" s="150">
        <f>R129+R133+R135</f>
        <v>0</v>
      </c>
      <c r="S128" s="149"/>
      <c r="T128" s="151">
        <f>T129+T133+T135</f>
        <v>0</v>
      </c>
      <c r="AR128" s="144" t="s">
        <v>188</v>
      </c>
      <c r="AT128" s="152" t="s">
        <v>79</v>
      </c>
      <c r="AU128" s="152" t="s">
        <v>80</v>
      </c>
      <c r="AY128" s="144" t="s">
        <v>166</v>
      </c>
      <c r="BK128" s="153">
        <f>BK129+BK133+BK135</f>
        <v>0</v>
      </c>
    </row>
    <row r="129" spans="2:65" s="11" customFormat="1" ht="22.8" customHeight="1">
      <c r="B129" s="143"/>
      <c r="D129" s="144" t="s">
        <v>79</v>
      </c>
      <c r="E129" s="154" t="s">
        <v>312</v>
      </c>
      <c r="F129" s="154" t="s">
        <v>313</v>
      </c>
      <c r="I129" s="146"/>
      <c r="J129" s="155">
        <f>BK129</f>
        <v>0</v>
      </c>
      <c r="L129" s="143"/>
      <c r="M129" s="148"/>
      <c r="N129" s="149"/>
      <c r="O129" s="149"/>
      <c r="P129" s="150">
        <f>SUM(P130:P132)</f>
        <v>0</v>
      </c>
      <c r="Q129" s="149"/>
      <c r="R129" s="150">
        <f>SUM(R130:R132)</f>
        <v>0</v>
      </c>
      <c r="S129" s="149"/>
      <c r="T129" s="151">
        <f>SUM(T130:T132)</f>
        <v>0</v>
      </c>
      <c r="AR129" s="144" t="s">
        <v>188</v>
      </c>
      <c r="AT129" s="152" t="s">
        <v>79</v>
      </c>
      <c r="AU129" s="152" t="s">
        <v>21</v>
      </c>
      <c r="AY129" s="144" t="s">
        <v>166</v>
      </c>
      <c r="BK129" s="153">
        <f>SUM(BK130:BK132)</f>
        <v>0</v>
      </c>
    </row>
    <row r="130" spans="2:65" s="1" customFormat="1" ht="24" customHeight="1">
      <c r="B130" s="156"/>
      <c r="C130" s="157" t="s">
        <v>88</v>
      </c>
      <c r="D130" s="157" t="s">
        <v>168</v>
      </c>
      <c r="E130" s="158" t="s">
        <v>3428</v>
      </c>
      <c r="F130" s="159" t="s">
        <v>315</v>
      </c>
      <c r="G130" s="160" t="s">
        <v>242</v>
      </c>
      <c r="H130" s="161">
        <v>1</v>
      </c>
      <c r="I130" s="162"/>
      <c r="J130" s="163">
        <f>ROUND(I130*H130,2)</f>
        <v>0</v>
      </c>
      <c r="K130" s="159" t="s">
        <v>172</v>
      </c>
      <c r="L130" s="32"/>
      <c r="M130" s="164" t="s">
        <v>1</v>
      </c>
      <c r="N130" s="165" t="s">
        <v>45</v>
      </c>
      <c r="O130" s="55"/>
      <c r="P130" s="166">
        <f>O130*H130</f>
        <v>0</v>
      </c>
      <c r="Q130" s="166">
        <v>0</v>
      </c>
      <c r="R130" s="166">
        <f>Q130*H130</f>
        <v>0</v>
      </c>
      <c r="S130" s="166">
        <v>0</v>
      </c>
      <c r="T130" s="167">
        <f>S130*H130</f>
        <v>0</v>
      </c>
      <c r="AR130" s="168" t="s">
        <v>316</v>
      </c>
      <c r="AT130" s="168" t="s">
        <v>168</v>
      </c>
      <c r="AU130" s="168" t="s">
        <v>88</v>
      </c>
      <c r="AY130" s="17" t="s">
        <v>166</v>
      </c>
      <c r="BE130" s="169">
        <f>IF(N130="základní",J130,0)</f>
        <v>0</v>
      </c>
      <c r="BF130" s="169">
        <f>IF(N130="snížená",J130,0)</f>
        <v>0</v>
      </c>
      <c r="BG130" s="169">
        <f>IF(N130="zákl. přenesená",J130,0)</f>
        <v>0</v>
      </c>
      <c r="BH130" s="169">
        <f>IF(N130="sníž. přenesená",J130,0)</f>
        <v>0</v>
      </c>
      <c r="BI130" s="169">
        <f>IF(N130="nulová",J130,0)</f>
        <v>0</v>
      </c>
      <c r="BJ130" s="17" t="s">
        <v>21</v>
      </c>
      <c r="BK130" s="169">
        <f>ROUND(I130*H130,2)</f>
        <v>0</v>
      </c>
      <c r="BL130" s="17" t="s">
        <v>316</v>
      </c>
      <c r="BM130" s="168" t="s">
        <v>3429</v>
      </c>
    </row>
    <row r="131" spans="2:65" s="1" customFormat="1" ht="24" customHeight="1">
      <c r="B131" s="156"/>
      <c r="C131" s="157" t="s">
        <v>181</v>
      </c>
      <c r="D131" s="157" t="s">
        <v>168</v>
      </c>
      <c r="E131" s="158" t="s">
        <v>3430</v>
      </c>
      <c r="F131" s="159" t="s">
        <v>319</v>
      </c>
      <c r="G131" s="160" t="s">
        <v>242</v>
      </c>
      <c r="H131" s="161">
        <v>1</v>
      </c>
      <c r="I131" s="162"/>
      <c r="J131" s="163">
        <f>ROUND(I131*H131,2)</f>
        <v>0</v>
      </c>
      <c r="K131" s="159" t="s">
        <v>172</v>
      </c>
      <c r="L131" s="32"/>
      <c r="M131" s="164" t="s">
        <v>1</v>
      </c>
      <c r="N131" s="165" t="s">
        <v>45</v>
      </c>
      <c r="O131" s="55"/>
      <c r="P131" s="166">
        <f>O131*H131</f>
        <v>0</v>
      </c>
      <c r="Q131" s="166">
        <v>0</v>
      </c>
      <c r="R131" s="166">
        <f>Q131*H131</f>
        <v>0</v>
      </c>
      <c r="S131" s="166">
        <v>0</v>
      </c>
      <c r="T131" s="167">
        <f>S131*H131</f>
        <v>0</v>
      </c>
      <c r="AR131" s="168" t="s">
        <v>316</v>
      </c>
      <c r="AT131" s="168" t="s">
        <v>168</v>
      </c>
      <c r="AU131" s="168" t="s">
        <v>88</v>
      </c>
      <c r="AY131" s="17" t="s">
        <v>166</v>
      </c>
      <c r="BE131" s="169">
        <f>IF(N131="základní",J131,0)</f>
        <v>0</v>
      </c>
      <c r="BF131" s="169">
        <f>IF(N131="snížená",J131,0)</f>
        <v>0</v>
      </c>
      <c r="BG131" s="169">
        <f>IF(N131="zákl. přenesená",J131,0)</f>
        <v>0</v>
      </c>
      <c r="BH131" s="169">
        <f>IF(N131="sníž. přenesená",J131,0)</f>
        <v>0</v>
      </c>
      <c r="BI131" s="169">
        <f>IF(N131="nulová",J131,0)</f>
        <v>0</v>
      </c>
      <c r="BJ131" s="17" t="s">
        <v>21</v>
      </c>
      <c r="BK131" s="169">
        <f>ROUND(I131*H131,2)</f>
        <v>0</v>
      </c>
      <c r="BL131" s="17" t="s">
        <v>316</v>
      </c>
      <c r="BM131" s="168" t="s">
        <v>3431</v>
      </c>
    </row>
    <row r="132" spans="2:65" s="1" customFormat="1" ht="24" customHeight="1">
      <c r="B132" s="156"/>
      <c r="C132" s="157" t="s">
        <v>173</v>
      </c>
      <c r="D132" s="157" t="s">
        <v>168</v>
      </c>
      <c r="E132" s="158" t="s">
        <v>3432</v>
      </c>
      <c r="F132" s="159" t="s">
        <v>322</v>
      </c>
      <c r="G132" s="160" t="s">
        <v>242</v>
      </c>
      <c r="H132" s="161">
        <v>1</v>
      </c>
      <c r="I132" s="162"/>
      <c r="J132" s="163">
        <f>ROUND(I132*H132,2)</f>
        <v>0</v>
      </c>
      <c r="K132" s="159" t="s">
        <v>172</v>
      </c>
      <c r="L132" s="32"/>
      <c r="M132" s="164" t="s">
        <v>1</v>
      </c>
      <c r="N132" s="165" t="s">
        <v>45</v>
      </c>
      <c r="O132" s="55"/>
      <c r="P132" s="166">
        <f>O132*H132</f>
        <v>0</v>
      </c>
      <c r="Q132" s="166">
        <v>0</v>
      </c>
      <c r="R132" s="166">
        <f>Q132*H132</f>
        <v>0</v>
      </c>
      <c r="S132" s="166">
        <v>0</v>
      </c>
      <c r="T132" s="167">
        <f>S132*H132</f>
        <v>0</v>
      </c>
      <c r="AR132" s="168" t="s">
        <v>316</v>
      </c>
      <c r="AT132" s="168" t="s">
        <v>168</v>
      </c>
      <c r="AU132" s="168" t="s">
        <v>88</v>
      </c>
      <c r="AY132" s="17" t="s">
        <v>166</v>
      </c>
      <c r="BE132" s="169">
        <f>IF(N132="základní",J132,0)</f>
        <v>0</v>
      </c>
      <c r="BF132" s="169">
        <f>IF(N132="snížená",J132,0)</f>
        <v>0</v>
      </c>
      <c r="BG132" s="169">
        <f>IF(N132="zákl. přenesená",J132,0)</f>
        <v>0</v>
      </c>
      <c r="BH132" s="169">
        <f>IF(N132="sníž. přenesená",J132,0)</f>
        <v>0</v>
      </c>
      <c r="BI132" s="169">
        <f>IF(N132="nulová",J132,0)</f>
        <v>0</v>
      </c>
      <c r="BJ132" s="17" t="s">
        <v>21</v>
      </c>
      <c r="BK132" s="169">
        <f>ROUND(I132*H132,2)</f>
        <v>0</v>
      </c>
      <c r="BL132" s="17" t="s">
        <v>316</v>
      </c>
      <c r="BM132" s="168" t="s">
        <v>3433</v>
      </c>
    </row>
    <row r="133" spans="2:65" s="11" customFormat="1" ht="22.8" customHeight="1">
      <c r="B133" s="143"/>
      <c r="D133" s="144" t="s">
        <v>79</v>
      </c>
      <c r="E133" s="154" t="s">
        <v>324</v>
      </c>
      <c r="F133" s="154" t="s">
        <v>325</v>
      </c>
      <c r="I133" s="146"/>
      <c r="J133" s="155">
        <f>BK133</f>
        <v>0</v>
      </c>
      <c r="L133" s="143"/>
      <c r="M133" s="148"/>
      <c r="N133" s="149"/>
      <c r="O133" s="149"/>
      <c r="P133" s="150">
        <f>P134</f>
        <v>0</v>
      </c>
      <c r="Q133" s="149"/>
      <c r="R133" s="150">
        <f>R134</f>
        <v>0</v>
      </c>
      <c r="S133" s="149"/>
      <c r="T133" s="151">
        <f>T134</f>
        <v>0</v>
      </c>
      <c r="AR133" s="144" t="s">
        <v>188</v>
      </c>
      <c r="AT133" s="152" t="s">
        <v>79</v>
      </c>
      <c r="AU133" s="152" t="s">
        <v>21</v>
      </c>
      <c r="AY133" s="144" t="s">
        <v>166</v>
      </c>
      <c r="BK133" s="153">
        <f>BK134</f>
        <v>0</v>
      </c>
    </row>
    <row r="134" spans="2:65" s="1" customFormat="1" ht="24" customHeight="1">
      <c r="B134" s="156"/>
      <c r="C134" s="157" t="s">
        <v>188</v>
      </c>
      <c r="D134" s="157" t="s">
        <v>168</v>
      </c>
      <c r="E134" s="158" t="s">
        <v>3434</v>
      </c>
      <c r="F134" s="159" t="s">
        <v>327</v>
      </c>
      <c r="G134" s="160" t="s">
        <v>242</v>
      </c>
      <c r="H134" s="161">
        <v>1</v>
      </c>
      <c r="I134" s="162"/>
      <c r="J134" s="163">
        <f>ROUND(I134*H134,2)</f>
        <v>0</v>
      </c>
      <c r="K134" s="159" t="s">
        <v>172</v>
      </c>
      <c r="L134" s="32"/>
      <c r="M134" s="164" t="s">
        <v>1</v>
      </c>
      <c r="N134" s="165" t="s">
        <v>45</v>
      </c>
      <c r="O134" s="55"/>
      <c r="P134" s="166">
        <f>O134*H134</f>
        <v>0</v>
      </c>
      <c r="Q134" s="166">
        <v>0</v>
      </c>
      <c r="R134" s="166">
        <f>Q134*H134</f>
        <v>0</v>
      </c>
      <c r="S134" s="166">
        <v>0</v>
      </c>
      <c r="T134" s="167">
        <f>S134*H134</f>
        <v>0</v>
      </c>
      <c r="AR134" s="168" t="s">
        <v>316</v>
      </c>
      <c r="AT134" s="168" t="s">
        <v>168</v>
      </c>
      <c r="AU134" s="168" t="s">
        <v>88</v>
      </c>
      <c r="AY134" s="17" t="s">
        <v>166</v>
      </c>
      <c r="BE134" s="169">
        <f>IF(N134="základní",J134,0)</f>
        <v>0</v>
      </c>
      <c r="BF134" s="169">
        <f>IF(N134="snížená",J134,0)</f>
        <v>0</v>
      </c>
      <c r="BG134" s="169">
        <f>IF(N134="zákl. přenesená",J134,0)</f>
        <v>0</v>
      </c>
      <c r="BH134" s="169">
        <f>IF(N134="sníž. přenesená",J134,0)</f>
        <v>0</v>
      </c>
      <c r="BI134" s="169">
        <f>IF(N134="nulová",J134,0)</f>
        <v>0</v>
      </c>
      <c r="BJ134" s="17" t="s">
        <v>21</v>
      </c>
      <c r="BK134" s="169">
        <f>ROUND(I134*H134,2)</f>
        <v>0</v>
      </c>
      <c r="BL134" s="17" t="s">
        <v>316</v>
      </c>
      <c r="BM134" s="168" t="s">
        <v>3435</v>
      </c>
    </row>
    <row r="135" spans="2:65" s="11" customFormat="1" ht="22.8" customHeight="1">
      <c r="B135" s="143"/>
      <c r="D135" s="144" t="s">
        <v>79</v>
      </c>
      <c r="E135" s="154" t="s">
        <v>329</v>
      </c>
      <c r="F135" s="154" t="s">
        <v>330</v>
      </c>
      <c r="I135" s="146"/>
      <c r="J135" s="155">
        <f>BK135</f>
        <v>0</v>
      </c>
      <c r="L135" s="143"/>
      <c r="M135" s="148"/>
      <c r="N135" s="149"/>
      <c r="O135" s="149"/>
      <c r="P135" s="150">
        <f>P136</f>
        <v>0</v>
      </c>
      <c r="Q135" s="149"/>
      <c r="R135" s="150">
        <f>R136</f>
        <v>0</v>
      </c>
      <c r="S135" s="149"/>
      <c r="T135" s="151">
        <f>T136</f>
        <v>0</v>
      </c>
      <c r="AR135" s="144" t="s">
        <v>188</v>
      </c>
      <c r="AT135" s="152" t="s">
        <v>79</v>
      </c>
      <c r="AU135" s="152" t="s">
        <v>21</v>
      </c>
      <c r="AY135" s="144" t="s">
        <v>166</v>
      </c>
      <c r="BK135" s="153">
        <f>BK136</f>
        <v>0</v>
      </c>
    </row>
    <row r="136" spans="2:65" s="1" customFormat="1" ht="24" customHeight="1">
      <c r="B136" s="156"/>
      <c r="C136" s="157" t="s">
        <v>194</v>
      </c>
      <c r="D136" s="157" t="s">
        <v>168</v>
      </c>
      <c r="E136" s="158" t="s">
        <v>3436</v>
      </c>
      <c r="F136" s="159" t="s">
        <v>332</v>
      </c>
      <c r="G136" s="160" t="s">
        <v>242</v>
      </c>
      <c r="H136" s="161">
        <v>1</v>
      </c>
      <c r="I136" s="162"/>
      <c r="J136" s="163">
        <f>ROUND(I136*H136,2)</f>
        <v>0</v>
      </c>
      <c r="K136" s="159" t="s">
        <v>172</v>
      </c>
      <c r="L136" s="32"/>
      <c r="M136" s="189" t="s">
        <v>1</v>
      </c>
      <c r="N136" s="190" t="s">
        <v>45</v>
      </c>
      <c r="O136" s="191"/>
      <c r="P136" s="192">
        <f>O136*H136</f>
        <v>0</v>
      </c>
      <c r="Q136" s="192">
        <v>0</v>
      </c>
      <c r="R136" s="192">
        <f>Q136*H136</f>
        <v>0</v>
      </c>
      <c r="S136" s="192">
        <v>0</v>
      </c>
      <c r="T136" s="193">
        <f>S136*H136</f>
        <v>0</v>
      </c>
      <c r="AR136" s="168" t="s">
        <v>316</v>
      </c>
      <c r="AT136" s="168" t="s">
        <v>168</v>
      </c>
      <c r="AU136" s="168" t="s">
        <v>88</v>
      </c>
      <c r="AY136" s="17" t="s">
        <v>166</v>
      </c>
      <c r="BE136" s="169">
        <f>IF(N136="základní",J136,0)</f>
        <v>0</v>
      </c>
      <c r="BF136" s="169">
        <f>IF(N136="snížená",J136,0)</f>
        <v>0</v>
      </c>
      <c r="BG136" s="169">
        <f>IF(N136="zákl. přenesená",J136,0)</f>
        <v>0</v>
      </c>
      <c r="BH136" s="169">
        <f>IF(N136="sníž. přenesená",J136,0)</f>
        <v>0</v>
      </c>
      <c r="BI136" s="169">
        <f>IF(N136="nulová",J136,0)</f>
        <v>0</v>
      </c>
      <c r="BJ136" s="17" t="s">
        <v>21</v>
      </c>
      <c r="BK136" s="169">
        <f>ROUND(I136*H136,2)</f>
        <v>0</v>
      </c>
      <c r="BL136" s="17" t="s">
        <v>316</v>
      </c>
      <c r="BM136" s="168" t="s">
        <v>3437</v>
      </c>
    </row>
    <row r="137" spans="2:65" s="1" customFormat="1" ht="6.9" customHeight="1">
      <c r="B137" s="44"/>
      <c r="C137" s="45"/>
      <c r="D137" s="45"/>
      <c r="E137" s="45"/>
      <c r="F137" s="45"/>
      <c r="G137" s="45"/>
      <c r="H137" s="45"/>
      <c r="I137" s="117"/>
      <c r="J137" s="45"/>
      <c r="K137" s="45"/>
      <c r="L137" s="32"/>
    </row>
  </sheetData>
  <autoFilter ref="C124:K136" xr:uid="{00000000-0009-0000-0000-00000C000000}"/>
  <mergeCells count="12">
    <mergeCell ref="E117:H117"/>
    <mergeCell ref="L2:V2"/>
    <mergeCell ref="E85:H85"/>
    <mergeCell ref="E87:H87"/>
    <mergeCell ref="E89:H89"/>
    <mergeCell ref="E113:H113"/>
    <mergeCell ref="E115:H11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2:BM189"/>
  <sheetViews>
    <sheetView showGridLines="0" workbookViewId="0"/>
  </sheetViews>
  <sheetFormatPr defaultRowHeight="14.4"/>
  <cols>
    <col min="1" max="1" width="8.28515625" customWidth="1"/>
    <col min="2" max="2" width="1.7109375" customWidth="1"/>
    <col min="3" max="3" width="4.140625" customWidth="1"/>
    <col min="4" max="4" width="4.28515625" customWidth="1"/>
    <col min="5" max="5" width="17.140625" customWidth="1"/>
    <col min="6" max="6" width="50.85546875" customWidth="1"/>
    <col min="7" max="7" width="7" customWidth="1"/>
    <col min="8" max="8" width="11.42578125" customWidth="1"/>
    <col min="9" max="9" width="20.140625" style="93" customWidth="1"/>
    <col min="10" max="10" width="20.140625" customWidth="1"/>
    <col min="11" max="11" width="20.140625" hidden="1"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1" t="s">
        <v>5</v>
      </c>
      <c r="M2" s="232"/>
      <c r="N2" s="232"/>
      <c r="O2" s="232"/>
      <c r="P2" s="232"/>
      <c r="Q2" s="232"/>
      <c r="R2" s="232"/>
      <c r="S2" s="232"/>
      <c r="T2" s="232"/>
      <c r="U2" s="232"/>
      <c r="V2" s="232"/>
      <c r="AT2" s="17" t="s">
        <v>132</v>
      </c>
    </row>
    <row r="3" spans="2:46" ht="6.9" customHeight="1">
      <c r="B3" s="18"/>
      <c r="C3" s="19"/>
      <c r="D3" s="19"/>
      <c r="E3" s="19"/>
      <c r="F3" s="19"/>
      <c r="G3" s="19"/>
      <c r="H3" s="19"/>
      <c r="I3" s="94"/>
      <c r="J3" s="19"/>
      <c r="K3" s="19"/>
      <c r="L3" s="20"/>
      <c r="AT3" s="17" t="s">
        <v>88</v>
      </c>
    </row>
    <row r="4" spans="2:46" ht="24.9" customHeight="1">
      <c r="B4" s="20"/>
      <c r="D4" s="21" t="s">
        <v>133</v>
      </c>
      <c r="L4" s="20"/>
      <c r="M4" s="95" t="s">
        <v>10</v>
      </c>
      <c r="AT4" s="17" t="s">
        <v>3</v>
      </c>
    </row>
    <row r="5" spans="2:46" ht="6.9" customHeight="1">
      <c r="B5" s="20"/>
      <c r="L5" s="20"/>
    </row>
    <row r="6" spans="2:46" ht="12" customHeight="1">
      <c r="B6" s="20"/>
      <c r="D6" s="27" t="s">
        <v>16</v>
      </c>
      <c r="L6" s="20"/>
    </row>
    <row r="7" spans="2:46" ht="16.5" customHeight="1">
      <c r="B7" s="20"/>
      <c r="E7" s="263" t="str">
        <f>'Rekapitulace stavby'!K6</f>
        <v>Modernizace provozu Dykových školek,Křtiny, III.etapa</v>
      </c>
      <c r="F7" s="264"/>
      <c r="G7" s="264"/>
      <c r="H7" s="264"/>
      <c r="L7" s="20"/>
    </row>
    <row r="8" spans="2:46" s="1" customFormat="1" ht="12" customHeight="1">
      <c r="B8" s="32"/>
      <c r="D8" s="27" t="s">
        <v>134</v>
      </c>
      <c r="I8" s="96"/>
      <c r="L8" s="32"/>
    </row>
    <row r="9" spans="2:46" s="1" customFormat="1" ht="36.9" customHeight="1">
      <c r="B9" s="32"/>
      <c r="E9" s="239" t="s">
        <v>3438</v>
      </c>
      <c r="F9" s="265"/>
      <c r="G9" s="265"/>
      <c r="H9" s="265"/>
      <c r="I9" s="96"/>
      <c r="L9" s="32"/>
    </row>
    <row r="10" spans="2:46" s="1" customFormat="1" ht="10.199999999999999">
      <c r="B10" s="32"/>
      <c r="I10" s="96"/>
      <c r="L10" s="32"/>
    </row>
    <row r="11" spans="2:46" s="1" customFormat="1" ht="12" customHeight="1">
      <c r="B11" s="32"/>
      <c r="D11" s="27" t="s">
        <v>19</v>
      </c>
      <c r="F11" s="25" t="s">
        <v>1</v>
      </c>
      <c r="I11" s="97" t="s">
        <v>20</v>
      </c>
      <c r="J11" s="25" t="s">
        <v>1</v>
      </c>
      <c r="L11" s="32"/>
    </row>
    <row r="12" spans="2:46" s="1" customFormat="1" ht="12" customHeight="1">
      <c r="B12" s="32"/>
      <c r="D12" s="27" t="s">
        <v>22</v>
      </c>
      <c r="F12" s="25" t="s">
        <v>23</v>
      </c>
      <c r="I12" s="97" t="s">
        <v>24</v>
      </c>
      <c r="J12" s="52" t="str">
        <f>'Rekapitulace stavby'!AN8</f>
        <v>22. 1. 2018</v>
      </c>
      <c r="L12" s="32"/>
    </row>
    <row r="13" spans="2:46" s="1" customFormat="1" ht="10.8" customHeight="1">
      <c r="B13" s="32"/>
      <c r="I13" s="96"/>
      <c r="L13" s="32"/>
    </row>
    <row r="14" spans="2:46" s="1" customFormat="1" ht="12" customHeight="1">
      <c r="B14" s="32"/>
      <c r="D14" s="27" t="s">
        <v>28</v>
      </c>
      <c r="I14" s="97" t="s">
        <v>29</v>
      </c>
      <c r="J14" s="25" t="s">
        <v>1</v>
      </c>
      <c r="L14" s="32"/>
    </row>
    <row r="15" spans="2:46" s="1" customFormat="1" ht="18" customHeight="1">
      <c r="B15" s="32"/>
      <c r="E15" s="25" t="s">
        <v>30</v>
      </c>
      <c r="I15" s="97" t="s">
        <v>31</v>
      </c>
      <c r="J15" s="25" t="s">
        <v>1</v>
      </c>
      <c r="L15" s="32"/>
    </row>
    <row r="16" spans="2:46" s="1" customFormat="1" ht="6.9" customHeight="1">
      <c r="B16" s="32"/>
      <c r="I16" s="96"/>
      <c r="L16" s="32"/>
    </row>
    <row r="17" spans="2:12" s="1" customFormat="1" ht="12" customHeight="1">
      <c r="B17" s="32"/>
      <c r="D17" s="27" t="s">
        <v>32</v>
      </c>
      <c r="I17" s="97" t="s">
        <v>29</v>
      </c>
      <c r="J17" s="28" t="str">
        <f>'Rekapitulace stavby'!AN13</f>
        <v>Vyplň údaj</v>
      </c>
      <c r="L17" s="32"/>
    </row>
    <row r="18" spans="2:12" s="1" customFormat="1" ht="18" customHeight="1">
      <c r="B18" s="32"/>
      <c r="E18" s="266" t="str">
        <f>'Rekapitulace stavby'!E14</f>
        <v>Vyplň údaj</v>
      </c>
      <c r="F18" s="242"/>
      <c r="G18" s="242"/>
      <c r="H18" s="242"/>
      <c r="I18" s="97" t="s">
        <v>31</v>
      </c>
      <c r="J18" s="28" t="str">
        <f>'Rekapitulace stavby'!AN14</f>
        <v>Vyplň údaj</v>
      </c>
      <c r="L18" s="32"/>
    </row>
    <row r="19" spans="2:12" s="1" customFormat="1" ht="6.9" customHeight="1">
      <c r="B19" s="32"/>
      <c r="I19" s="96"/>
      <c r="L19" s="32"/>
    </row>
    <row r="20" spans="2:12" s="1" customFormat="1" ht="12" customHeight="1">
      <c r="B20" s="32"/>
      <c r="D20" s="27" t="s">
        <v>34</v>
      </c>
      <c r="I20" s="97" t="s">
        <v>29</v>
      </c>
      <c r="J20" s="25" t="s">
        <v>1</v>
      </c>
      <c r="L20" s="32"/>
    </row>
    <row r="21" spans="2:12" s="1" customFormat="1" ht="18" customHeight="1">
      <c r="B21" s="32"/>
      <c r="E21" s="25" t="s">
        <v>35</v>
      </c>
      <c r="I21" s="97" t="s">
        <v>31</v>
      </c>
      <c r="J21" s="25" t="s">
        <v>1</v>
      </c>
      <c r="L21" s="32"/>
    </row>
    <row r="22" spans="2:12" s="1" customFormat="1" ht="6.9" customHeight="1">
      <c r="B22" s="32"/>
      <c r="I22" s="96"/>
      <c r="L22" s="32"/>
    </row>
    <row r="23" spans="2:12" s="1" customFormat="1" ht="12" customHeight="1">
      <c r="B23" s="32"/>
      <c r="D23" s="27" t="s">
        <v>37</v>
      </c>
      <c r="I23" s="97" t="s">
        <v>29</v>
      </c>
      <c r="J23" s="25" t="str">
        <f>IF('Rekapitulace stavby'!AN19="","",'Rekapitulace stavby'!AN19)</f>
        <v/>
      </c>
      <c r="L23" s="32"/>
    </row>
    <row r="24" spans="2:12" s="1" customFormat="1" ht="18" customHeight="1">
      <c r="B24" s="32"/>
      <c r="E24" s="25" t="str">
        <f>IF('Rekapitulace stavby'!E20="","",'Rekapitulace stavby'!E20)</f>
        <v xml:space="preserve"> </v>
      </c>
      <c r="I24" s="97" t="s">
        <v>31</v>
      </c>
      <c r="J24" s="25" t="str">
        <f>IF('Rekapitulace stavby'!AN20="","",'Rekapitulace stavby'!AN20)</f>
        <v/>
      </c>
      <c r="L24" s="32"/>
    </row>
    <row r="25" spans="2:12" s="1" customFormat="1" ht="6.9" customHeight="1">
      <c r="B25" s="32"/>
      <c r="I25" s="96"/>
      <c r="L25" s="32"/>
    </row>
    <row r="26" spans="2:12" s="1" customFormat="1" ht="12" customHeight="1">
      <c r="B26" s="32"/>
      <c r="D26" s="27" t="s">
        <v>39</v>
      </c>
      <c r="I26" s="96"/>
      <c r="L26" s="32"/>
    </row>
    <row r="27" spans="2:12" s="7" customFormat="1" ht="16.5" customHeight="1">
      <c r="B27" s="98"/>
      <c r="E27" s="246" t="s">
        <v>1</v>
      </c>
      <c r="F27" s="246"/>
      <c r="G27" s="246"/>
      <c r="H27" s="246"/>
      <c r="I27" s="99"/>
      <c r="L27" s="98"/>
    </row>
    <row r="28" spans="2:12" s="1" customFormat="1" ht="6.9" customHeight="1">
      <c r="B28" s="32"/>
      <c r="I28" s="96"/>
      <c r="L28" s="32"/>
    </row>
    <row r="29" spans="2:12" s="1" customFormat="1" ht="6.9" customHeight="1">
      <c r="B29" s="32"/>
      <c r="D29" s="53"/>
      <c r="E29" s="53"/>
      <c r="F29" s="53"/>
      <c r="G29" s="53"/>
      <c r="H29" s="53"/>
      <c r="I29" s="100"/>
      <c r="J29" s="53"/>
      <c r="K29" s="53"/>
      <c r="L29" s="32"/>
    </row>
    <row r="30" spans="2:12" s="1" customFormat="1" ht="25.35" customHeight="1">
      <c r="B30" s="32"/>
      <c r="D30" s="101" t="s">
        <v>40</v>
      </c>
      <c r="I30" s="96"/>
      <c r="J30" s="66">
        <f>ROUND(J124, 2)</f>
        <v>0</v>
      </c>
      <c r="L30" s="32"/>
    </row>
    <row r="31" spans="2:12" s="1" customFormat="1" ht="6.9" customHeight="1">
      <c r="B31" s="32"/>
      <c r="D31" s="53"/>
      <c r="E31" s="53"/>
      <c r="F31" s="53"/>
      <c r="G31" s="53"/>
      <c r="H31" s="53"/>
      <c r="I31" s="100"/>
      <c r="J31" s="53"/>
      <c r="K31" s="53"/>
      <c r="L31" s="32"/>
    </row>
    <row r="32" spans="2:12" s="1" customFormat="1" ht="14.4" customHeight="1">
      <c r="B32" s="32"/>
      <c r="F32" s="35" t="s">
        <v>42</v>
      </c>
      <c r="I32" s="102" t="s">
        <v>41</v>
      </c>
      <c r="J32" s="35" t="s">
        <v>43</v>
      </c>
      <c r="L32" s="32"/>
    </row>
    <row r="33" spans="2:12" s="1" customFormat="1" ht="14.4" customHeight="1">
      <c r="B33" s="32"/>
      <c r="D33" s="103" t="s">
        <v>44</v>
      </c>
      <c r="E33" s="27" t="s">
        <v>45</v>
      </c>
      <c r="F33" s="104">
        <f>ROUND((SUM(BE124:BE188)),  2)</f>
        <v>0</v>
      </c>
      <c r="I33" s="105">
        <v>0.21</v>
      </c>
      <c r="J33" s="104">
        <f>ROUND(((SUM(BE124:BE188))*I33),  2)</f>
        <v>0</v>
      </c>
      <c r="L33" s="32"/>
    </row>
    <row r="34" spans="2:12" s="1" customFormat="1" ht="14.4" customHeight="1">
      <c r="B34" s="32"/>
      <c r="E34" s="27" t="s">
        <v>46</v>
      </c>
      <c r="F34" s="104">
        <f>ROUND((SUM(BF124:BF188)),  2)</f>
        <v>0</v>
      </c>
      <c r="I34" s="105">
        <v>0.15</v>
      </c>
      <c r="J34" s="104">
        <f>ROUND(((SUM(BF124:BF188))*I34),  2)</f>
        <v>0</v>
      </c>
      <c r="L34" s="32"/>
    </row>
    <row r="35" spans="2:12" s="1" customFormat="1" ht="14.4" hidden="1" customHeight="1">
      <c r="B35" s="32"/>
      <c r="E35" s="27" t="s">
        <v>47</v>
      </c>
      <c r="F35" s="104">
        <f>ROUND((SUM(BG124:BG188)),  2)</f>
        <v>0</v>
      </c>
      <c r="I35" s="105">
        <v>0.21</v>
      </c>
      <c r="J35" s="104">
        <f>0</f>
        <v>0</v>
      </c>
      <c r="L35" s="32"/>
    </row>
    <row r="36" spans="2:12" s="1" customFormat="1" ht="14.4" hidden="1" customHeight="1">
      <c r="B36" s="32"/>
      <c r="E36" s="27" t="s">
        <v>48</v>
      </c>
      <c r="F36" s="104">
        <f>ROUND((SUM(BH124:BH188)),  2)</f>
        <v>0</v>
      </c>
      <c r="I36" s="105">
        <v>0.15</v>
      </c>
      <c r="J36" s="104">
        <f>0</f>
        <v>0</v>
      </c>
      <c r="L36" s="32"/>
    </row>
    <row r="37" spans="2:12" s="1" customFormat="1" ht="14.4" hidden="1" customHeight="1">
      <c r="B37" s="32"/>
      <c r="E37" s="27" t="s">
        <v>49</v>
      </c>
      <c r="F37" s="104">
        <f>ROUND((SUM(BI124:BI188)),  2)</f>
        <v>0</v>
      </c>
      <c r="I37" s="105">
        <v>0</v>
      </c>
      <c r="J37" s="104">
        <f>0</f>
        <v>0</v>
      </c>
      <c r="L37" s="32"/>
    </row>
    <row r="38" spans="2:12" s="1" customFormat="1" ht="6.9" customHeight="1">
      <c r="B38" s="32"/>
      <c r="I38" s="96"/>
      <c r="L38" s="32"/>
    </row>
    <row r="39" spans="2:12" s="1" customFormat="1" ht="25.35" customHeight="1">
      <c r="B39" s="32"/>
      <c r="C39" s="106"/>
      <c r="D39" s="107" t="s">
        <v>50</v>
      </c>
      <c r="E39" s="57"/>
      <c r="F39" s="57"/>
      <c r="G39" s="108" t="s">
        <v>51</v>
      </c>
      <c r="H39" s="109" t="s">
        <v>52</v>
      </c>
      <c r="I39" s="110"/>
      <c r="J39" s="111">
        <f>SUM(J30:J37)</f>
        <v>0</v>
      </c>
      <c r="K39" s="112"/>
      <c r="L39" s="32"/>
    </row>
    <row r="40" spans="2:12" s="1" customFormat="1" ht="14.4" customHeight="1">
      <c r="B40" s="32"/>
      <c r="I40" s="96"/>
      <c r="L40" s="32"/>
    </row>
    <row r="41" spans="2:12" ht="14.4" customHeight="1">
      <c r="B41" s="20"/>
      <c r="L41" s="20"/>
    </row>
    <row r="42" spans="2:12" ht="14.4" customHeight="1">
      <c r="B42" s="20"/>
      <c r="L42" s="20"/>
    </row>
    <row r="43" spans="2:12" ht="14.4" customHeight="1">
      <c r="B43" s="20"/>
      <c r="L43" s="20"/>
    </row>
    <row r="44" spans="2:12" ht="14.4" customHeight="1">
      <c r="B44" s="20"/>
      <c r="L44" s="20"/>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53</v>
      </c>
      <c r="E50" s="42"/>
      <c r="F50" s="42"/>
      <c r="G50" s="41" t="s">
        <v>54</v>
      </c>
      <c r="H50" s="42"/>
      <c r="I50" s="113"/>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55</v>
      </c>
      <c r="E61" s="34"/>
      <c r="F61" s="114" t="s">
        <v>56</v>
      </c>
      <c r="G61" s="43" t="s">
        <v>55</v>
      </c>
      <c r="H61" s="34"/>
      <c r="I61" s="115"/>
      <c r="J61" s="116" t="s">
        <v>56</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57</v>
      </c>
      <c r="E65" s="42"/>
      <c r="F65" s="42"/>
      <c r="G65" s="41" t="s">
        <v>58</v>
      </c>
      <c r="H65" s="42"/>
      <c r="I65" s="113"/>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55</v>
      </c>
      <c r="E76" s="34"/>
      <c r="F76" s="114" t="s">
        <v>56</v>
      </c>
      <c r="G76" s="43" t="s">
        <v>55</v>
      </c>
      <c r="H76" s="34"/>
      <c r="I76" s="115"/>
      <c r="J76" s="116" t="s">
        <v>56</v>
      </c>
      <c r="K76" s="34"/>
      <c r="L76" s="32"/>
    </row>
    <row r="77" spans="2:12" s="1" customFormat="1" ht="14.4" customHeight="1">
      <c r="B77" s="44"/>
      <c r="C77" s="45"/>
      <c r="D77" s="45"/>
      <c r="E77" s="45"/>
      <c r="F77" s="45"/>
      <c r="G77" s="45"/>
      <c r="H77" s="45"/>
      <c r="I77" s="117"/>
      <c r="J77" s="45"/>
      <c r="K77" s="45"/>
      <c r="L77" s="32"/>
    </row>
    <row r="81" spans="2:47" s="1" customFormat="1" ht="6.9" customHeight="1">
      <c r="B81" s="46"/>
      <c r="C81" s="47"/>
      <c r="D81" s="47"/>
      <c r="E81" s="47"/>
      <c r="F81" s="47"/>
      <c r="G81" s="47"/>
      <c r="H81" s="47"/>
      <c r="I81" s="118"/>
      <c r="J81" s="47"/>
      <c r="K81" s="47"/>
      <c r="L81" s="32"/>
    </row>
    <row r="82" spans="2:47" s="1" customFormat="1" ht="24.9" customHeight="1">
      <c r="B82" s="32"/>
      <c r="C82" s="21" t="s">
        <v>138</v>
      </c>
      <c r="I82" s="96"/>
      <c r="L82" s="32"/>
    </row>
    <row r="83" spans="2:47" s="1" customFormat="1" ht="6.9" customHeight="1">
      <c r="B83" s="32"/>
      <c r="I83" s="96"/>
      <c r="L83" s="32"/>
    </row>
    <row r="84" spans="2:47" s="1" customFormat="1" ht="12" customHeight="1">
      <c r="B84" s="32"/>
      <c r="C84" s="27" t="s">
        <v>16</v>
      </c>
      <c r="I84" s="96"/>
      <c r="L84" s="32"/>
    </row>
    <row r="85" spans="2:47" s="1" customFormat="1" ht="16.5" customHeight="1">
      <c r="B85" s="32"/>
      <c r="E85" s="263" t="str">
        <f>E7</f>
        <v>Modernizace provozu Dykových školek,Křtiny, III.etapa</v>
      </c>
      <c r="F85" s="264"/>
      <c r="G85" s="264"/>
      <c r="H85" s="264"/>
      <c r="I85" s="96"/>
      <c r="L85" s="32"/>
    </row>
    <row r="86" spans="2:47" s="1" customFormat="1" ht="12" customHeight="1">
      <c r="B86" s="32"/>
      <c r="C86" s="27" t="s">
        <v>134</v>
      </c>
      <c r="I86" s="96"/>
      <c r="L86" s="32"/>
    </row>
    <row r="87" spans="2:47" s="1" customFormat="1" ht="16.5" customHeight="1">
      <c r="B87" s="32"/>
      <c r="E87" s="239" t="str">
        <f>E9</f>
        <v>IO 01 - Dešťová kanalizace - 3.etapa</v>
      </c>
      <c r="F87" s="265"/>
      <c r="G87" s="265"/>
      <c r="H87" s="265"/>
      <c r="I87" s="96"/>
      <c r="L87" s="32"/>
    </row>
    <row r="88" spans="2:47" s="1" customFormat="1" ht="6.9" customHeight="1">
      <c r="B88" s="32"/>
      <c r="I88" s="96"/>
      <c r="L88" s="32"/>
    </row>
    <row r="89" spans="2:47" s="1" customFormat="1" ht="12" customHeight="1">
      <c r="B89" s="32"/>
      <c r="C89" s="27" t="s">
        <v>22</v>
      </c>
      <c r="F89" s="25" t="str">
        <f>F12</f>
        <v>k.ú.Křtiny</v>
      </c>
      <c r="I89" s="97" t="s">
        <v>24</v>
      </c>
      <c r="J89" s="52" t="str">
        <f>IF(J12="","",J12)</f>
        <v>22. 1. 2018</v>
      </c>
      <c r="L89" s="32"/>
    </row>
    <row r="90" spans="2:47" s="1" customFormat="1" ht="6.9" customHeight="1">
      <c r="B90" s="32"/>
      <c r="I90" s="96"/>
      <c r="L90" s="32"/>
    </row>
    <row r="91" spans="2:47" s="1" customFormat="1" ht="27.9" customHeight="1">
      <c r="B91" s="32"/>
      <c r="C91" s="27" t="s">
        <v>28</v>
      </c>
      <c r="F91" s="25" t="str">
        <f>E15</f>
        <v>Mendelova univerzita v Brně</v>
      </c>
      <c r="I91" s="97" t="s">
        <v>34</v>
      </c>
      <c r="J91" s="30" t="str">
        <f>E21</f>
        <v>ZAHRADA Olomouc s.r.o.</v>
      </c>
      <c r="L91" s="32"/>
    </row>
    <row r="92" spans="2:47" s="1" customFormat="1" ht="15.15" customHeight="1">
      <c r="B92" s="32"/>
      <c r="C92" s="27" t="s">
        <v>32</v>
      </c>
      <c r="F92" s="25" t="str">
        <f>IF(E18="","",E18)</f>
        <v>Vyplň údaj</v>
      </c>
      <c r="I92" s="97" t="s">
        <v>37</v>
      </c>
      <c r="J92" s="30" t="str">
        <f>E24</f>
        <v xml:space="preserve"> </v>
      </c>
      <c r="L92" s="32"/>
    </row>
    <row r="93" spans="2:47" s="1" customFormat="1" ht="10.35" customHeight="1">
      <c r="B93" s="32"/>
      <c r="I93" s="96"/>
      <c r="L93" s="32"/>
    </row>
    <row r="94" spans="2:47" s="1" customFormat="1" ht="29.25" customHeight="1">
      <c r="B94" s="32"/>
      <c r="C94" s="119" t="s">
        <v>139</v>
      </c>
      <c r="D94" s="106"/>
      <c r="E94" s="106"/>
      <c r="F94" s="106"/>
      <c r="G94" s="106"/>
      <c r="H94" s="106"/>
      <c r="I94" s="120"/>
      <c r="J94" s="121" t="s">
        <v>140</v>
      </c>
      <c r="K94" s="106"/>
      <c r="L94" s="32"/>
    </row>
    <row r="95" spans="2:47" s="1" customFormat="1" ht="10.35" customHeight="1">
      <c r="B95" s="32"/>
      <c r="I95" s="96"/>
      <c r="L95" s="32"/>
    </row>
    <row r="96" spans="2:47" s="1" customFormat="1" ht="22.8" customHeight="1">
      <c r="B96" s="32"/>
      <c r="C96" s="122" t="s">
        <v>141</v>
      </c>
      <c r="I96" s="96"/>
      <c r="J96" s="66">
        <f>J124</f>
        <v>0</v>
      </c>
      <c r="L96" s="32"/>
      <c r="AU96" s="17" t="s">
        <v>142</v>
      </c>
    </row>
    <row r="97" spans="2:12" s="8" customFormat="1" ht="24.9" customHeight="1">
      <c r="B97" s="123"/>
      <c r="D97" s="124" t="s">
        <v>143</v>
      </c>
      <c r="E97" s="125"/>
      <c r="F97" s="125"/>
      <c r="G97" s="125"/>
      <c r="H97" s="125"/>
      <c r="I97" s="126"/>
      <c r="J97" s="127">
        <f>J125</f>
        <v>0</v>
      </c>
      <c r="L97" s="123"/>
    </row>
    <row r="98" spans="2:12" s="9" customFormat="1" ht="19.95" customHeight="1">
      <c r="B98" s="128"/>
      <c r="D98" s="129" t="s">
        <v>144</v>
      </c>
      <c r="E98" s="130"/>
      <c r="F98" s="130"/>
      <c r="G98" s="130"/>
      <c r="H98" s="130"/>
      <c r="I98" s="131"/>
      <c r="J98" s="132">
        <f>J126</f>
        <v>0</v>
      </c>
      <c r="L98" s="128"/>
    </row>
    <row r="99" spans="2:12" s="9" customFormat="1" ht="19.95" customHeight="1">
      <c r="B99" s="128"/>
      <c r="D99" s="129" t="s">
        <v>146</v>
      </c>
      <c r="E99" s="130"/>
      <c r="F99" s="130"/>
      <c r="G99" s="130"/>
      <c r="H99" s="130"/>
      <c r="I99" s="131"/>
      <c r="J99" s="132">
        <f>J147</f>
        <v>0</v>
      </c>
      <c r="L99" s="128"/>
    </row>
    <row r="100" spans="2:12" s="9" customFormat="1" ht="19.95" customHeight="1">
      <c r="B100" s="128"/>
      <c r="D100" s="129" t="s">
        <v>648</v>
      </c>
      <c r="E100" s="130"/>
      <c r="F100" s="130"/>
      <c r="G100" s="130"/>
      <c r="H100" s="130"/>
      <c r="I100" s="131"/>
      <c r="J100" s="132">
        <f>J150</f>
        <v>0</v>
      </c>
      <c r="L100" s="128"/>
    </row>
    <row r="101" spans="2:12" s="9" customFormat="1" ht="19.95" customHeight="1">
      <c r="B101" s="128"/>
      <c r="D101" s="129" t="s">
        <v>3439</v>
      </c>
      <c r="E101" s="130"/>
      <c r="F101" s="130"/>
      <c r="G101" s="130"/>
      <c r="H101" s="130"/>
      <c r="I101" s="131"/>
      <c r="J101" s="132">
        <f>J181</f>
        <v>0</v>
      </c>
      <c r="L101" s="128"/>
    </row>
    <row r="102" spans="2:12" s="8" customFormat="1" ht="24.9" customHeight="1">
      <c r="B102" s="123"/>
      <c r="D102" s="124" t="s">
        <v>149</v>
      </c>
      <c r="E102" s="125"/>
      <c r="F102" s="125"/>
      <c r="G102" s="125"/>
      <c r="H102" s="125"/>
      <c r="I102" s="126"/>
      <c r="J102" s="127">
        <f>J183</f>
        <v>0</v>
      </c>
      <c r="L102" s="123"/>
    </row>
    <row r="103" spans="2:12" s="9" customFormat="1" ht="19.95" customHeight="1">
      <c r="B103" s="128"/>
      <c r="D103" s="129" t="s">
        <v>3440</v>
      </c>
      <c r="E103" s="130"/>
      <c r="F103" s="130"/>
      <c r="G103" s="130"/>
      <c r="H103" s="130"/>
      <c r="I103" s="131"/>
      <c r="J103" s="132">
        <f>J184</f>
        <v>0</v>
      </c>
      <c r="L103" s="128"/>
    </row>
    <row r="104" spans="2:12" s="8" customFormat="1" ht="24.9" customHeight="1">
      <c r="B104" s="123"/>
      <c r="D104" s="124" t="s">
        <v>306</v>
      </c>
      <c r="E104" s="125"/>
      <c r="F104" s="125"/>
      <c r="G104" s="125"/>
      <c r="H104" s="125"/>
      <c r="I104" s="126"/>
      <c r="J104" s="127">
        <f>J186</f>
        <v>0</v>
      </c>
      <c r="L104" s="123"/>
    </row>
    <row r="105" spans="2:12" s="1" customFormat="1" ht="21.75" customHeight="1">
      <c r="B105" s="32"/>
      <c r="I105" s="96"/>
      <c r="L105" s="32"/>
    </row>
    <row r="106" spans="2:12" s="1" customFormat="1" ht="6.9" customHeight="1">
      <c r="B106" s="44"/>
      <c r="C106" s="45"/>
      <c r="D106" s="45"/>
      <c r="E106" s="45"/>
      <c r="F106" s="45"/>
      <c r="G106" s="45"/>
      <c r="H106" s="45"/>
      <c r="I106" s="117"/>
      <c r="J106" s="45"/>
      <c r="K106" s="45"/>
      <c r="L106" s="32"/>
    </row>
    <row r="110" spans="2:12" s="1" customFormat="1" ht="6.9" customHeight="1">
      <c r="B110" s="46"/>
      <c r="C110" s="47"/>
      <c r="D110" s="47"/>
      <c r="E110" s="47"/>
      <c r="F110" s="47"/>
      <c r="G110" s="47"/>
      <c r="H110" s="47"/>
      <c r="I110" s="118"/>
      <c r="J110" s="47"/>
      <c r="K110" s="47"/>
      <c r="L110" s="32"/>
    </row>
    <row r="111" spans="2:12" s="1" customFormat="1" ht="24.9" customHeight="1">
      <c r="B111" s="32"/>
      <c r="C111" s="21" t="s">
        <v>151</v>
      </c>
      <c r="I111" s="96"/>
      <c r="L111" s="32"/>
    </row>
    <row r="112" spans="2:12" s="1" customFormat="1" ht="6.9" customHeight="1">
      <c r="B112" s="32"/>
      <c r="I112" s="96"/>
      <c r="L112" s="32"/>
    </row>
    <row r="113" spans="2:65" s="1" customFormat="1" ht="12" customHeight="1">
      <c r="B113" s="32"/>
      <c r="C113" s="27" t="s">
        <v>16</v>
      </c>
      <c r="I113" s="96"/>
      <c r="L113" s="32"/>
    </row>
    <row r="114" spans="2:65" s="1" customFormat="1" ht="16.5" customHeight="1">
      <c r="B114" s="32"/>
      <c r="E114" s="263" t="str">
        <f>E7</f>
        <v>Modernizace provozu Dykových školek,Křtiny, III.etapa</v>
      </c>
      <c r="F114" s="264"/>
      <c r="G114" s="264"/>
      <c r="H114" s="264"/>
      <c r="I114" s="96"/>
      <c r="L114" s="32"/>
    </row>
    <row r="115" spans="2:65" s="1" customFormat="1" ht="12" customHeight="1">
      <c r="B115" s="32"/>
      <c r="C115" s="27" t="s">
        <v>134</v>
      </c>
      <c r="I115" s="96"/>
      <c r="L115" s="32"/>
    </row>
    <row r="116" spans="2:65" s="1" customFormat="1" ht="16.5" customHeight="1">
      <c r="B116" s="32"/>
      <c r="E116" s="239" t="str">
        <f>E9</f>
        <v>IO 01 - Dešťová kanalizace - 3.etapa</v>
      </c>
      <c r="F116" s="265"/>
      <c r="G116" s="265"/>
      <c r="H116" s="265"/>
      <c r="I116" s="96"/>
      <c r="L116" s="32"/>
    </row>
    <row r="117" spans="2:65" s="1" customFormat="1" ht="6.9" customHeight="1">
      <c r="B117" s="32"/>
      <c r="I117" s="96"/>
      <c r="L117" s="32"/>
    </row>
    <row r="118" spans="2:65" s="1" customFormat="1" ht="12" customHeight="1">
      <c r="B118" s="32"/>
      <c r="C118" s="27" t="s">
        <v>22</v>
      </c>
      <c r="F118" s="25" t="str">
        <f>F12</f>
        <v>k.ú.Křtiny</v>
      </c>
      <c r="I118" s="97" t="s">
        <v>24</v>
      </c>
      <c r="J118" s="52" t="str">
        <f>IF(J12="","",J12)</f>
        <v>22. 1. 2018</v>
      </c>
      <c r="L118" s="32"/>
    </row>
    <row r="119" spans="2:65" s="1" customFormat="1" ht="6.9" customHeight="1">
      <c r="B119" s="32"/>
      <c r="I119" s="96"/>
      <c r="L119" s="32"/>
    </row>
    <row r="120" spans="2:65" s="1" customFormat="1" ht="27.9" customHeight="1">
      <c r="B120" s="32"/>
      <c r="C120" s="27" t="s">
        <v>28</v>
      </c>
      <c r="F120" s="25" t="str">
        <f>E15</f>
        <v>Mendelova univerzita v Brně</v>
      </c>
      <c r="I120" s="97" t="s">
        <v>34</v>
      </c>
      <c r="J120" s="30" t="str">
        <f>E21</f>
        <v>ZAHRADA Olomouc s.r.o.</v>
      </c>
      <c r="L120" s="32"/>
    </row>
    <row r="121" spans="2:65" s="1" customFormat="1" ht="15.15" customHeight="1">
      <c r="B121" s="32"/>
      <c r="C121" s="27" t="s">
        <v>32</v>
      </c>
      <c r="F121" s="25" t="str">
        <f>IF(E18="","",E18)</f>
        <v>Vyplň údaj</v>
      </c>
      <c r="I121" s="97" t="s">
        <v>37</v>
      </c>
      <c r="J121" s="30" t="str">
        <f>E24</f>
        <v xml:space="preserve"> </v>
      </c>
      <c r="L121" s="32"/>
    </row>
    <row r="122" spans="2:65" s="1" customFormat="1" ht="10.35" customHeight="1">
      <c r="B122" s="32"/>
      <c r="I122" s="96"/>
      <c r="L122" s="32"/>
    </row>
    <row r="123" spans="2:65" s="10" customFormat="1" ht="29.25" customHeight="1">
      <c r="B123" s="133"/>
      <c r="C123" s="134" t="s">
        <v>152</v>
      </c>
      <c r="D123" s="135" t="s">
        <v>65</v>
      </c>
      <c r="E123" s="135" t="s">
        <v>61</v>
      </c>
      <c r="F123" s="135" t="s">
        <v>62</v>
      </c>
      <c r="G123" s="135" t="s">
        <v>153</v>
      </c>
      <c r="H123" s="135" t="s">
        <v>154</v>
      </c>
      <c r="I123" s="136" t="s">
        <v>155</v>
      </c>
      <c r="J123" s="137" t="s">
        <v>140</v>
      </c>
      <c r="K123" s="138" t="s">
        <v>156</v>
      </c>
      <c r="L123" s="133"/>
      <c r="M123" s="59" t="s">
        <v>1</v>
      </c>
      <c r="N123" s="60" t="s">
        <v>44</v>
      </c>
      <c r="O123" s="60" t="s">
        <v>157</v>
      </c>
      <c r="P123" s="60" t="s">
        <v>158</v>
      </c>
      <c r="Q123" s="60" t="s">
        <v>159</v>
      </c>
      <c r="R123" s="60" t="s">
        <v>160</v>
      </c>
      <c r="S123" s="60" t="s">
        <v>161</v>
      </c>
      <c r="T123" s="61" t="s">
        <v>162</v>
      </c>
    </row>
    <row r="124" spans="2:65" s="1" customFormat="1" ht="22.8" customHeight="1">
      <c r="B124" s="32"/>
      <c r="C124" s="64" t="s">
        <v>163</v>
      </c>
      <c r="I124" s="96"/>
      <c r="J124" s="139">
        <f>BK124</f>
        <v>0</v>
      </c>
      <c r="L124" s="32"/>
      <c r="M124" s="62"/>
      <c r="N124" s="53"/>
      <c r="O124" s="53"/>
      <c r="P124" s="140">
        <f>P125+P183+P186</f>
        <v>0</v>
      </c>
      <c r="Q124" s="53"/>
      <c r="R124" s="140">
        <f>R125+R183+R186</f>
        <v>27.238209999999999</v>
      </c>
      <c r="S124" s="53"/>
      <c r="T124" s="141">
        <f>T125+T183+T186</f>
        <v>0</v>
      </c>
      <c r="AT124" s="17" t="s">
        <v>79</v>
      </c>
      <c r="AU124" s="17" t="s">
        <v>142</v>
      </c>
      <c r="BK124" s="142">
        <f>BK125+BK183+BK186</f>
        <v>0</v>
      </c>
    </row>
    <row r="125" spans="2:65" s="11" customFormat="1" ht="25.95" customHeight="1">
      <c r="B125" s="143"/>
      <c r="D125" s="144" t="s">
        <v>79</v>
      </c>
      <c r="E125" s="145" t="s">
        <v>164</v>
      </c>
      <c r="F125" s="145" t="s">
        <v>165</v>
      </c>
      <c r="I125" s="146"/>
      <c r="J125" s="147">
        <f>BK125</f>
        <v>0</v>
      </c>
      <c r="L125" s="143"/>
      <c r="M125" s="148"/>
      <c r="N125" s="149"/>
      <c r="O125" s="149"/>
      <c r="P125" s="150">
        <f>P126+P147+P150+P181</f>
        <v>0</v>
      </c>
      <c r="Q125" s="149"/>
      <c r="R125" s="150">
        <f>R126+R147+R150+R181</f>
        <v>27.219619999999999</v>
      </c>
      <c r="S125" s="149"/>
      <c r="T125" s="151">
        <f>T126+T147+T150+T181</f>
        <v>0</v>
      </c>
      <c r="AR125" s="144" t="s">
        <v>21</v>
      </c>
      <c r="AT125" s="152" t="s">
        <v>79</v>
      </c>
      <c r="AU125" s="152" t="s">
        <v>80</v>
      </c>
      <c r="AY125" s="144" t="s">
        <v>166</v>
      </c>
      <c r="BK125" s="153">
        <f>BK126+BK147+BK150+BK181</f>
        <v>0</v>
      </c>
    </row>
    <row r="126" spans="2:65" s="11" customFormat="1" ht="22.8" customHeight="1">
      <c r="B126" s="143"/>
      <c r="D126" s="144" t="s">
        <v>79</v>
      </c>
      <c r="E126" s="154" t="s">
        <v>21</v>
      </c>
      <c r="F126" s="154" t="s">
        <v>167</v>
      </c>
      <c r="I126" s="146"/>
      <c r="J126" s="155">
        <f>BK126</f>
        <v>0</v>
      </c>
      <c r="L126" s="143"/>
      <c r="M126" s="148"/>
      <c r="N126" s="149"/>
      <c r="O126" s="149"/>
      <c r="P126" s="150">
        <f>SUM(P127:P146)</f>
        <v>0</v>
      </c>
      <c r="Q126" s="149"/>
      <c r="R126" s="150">
        <f>SUM(R127:R146)</f>
        <v>9.5339999999999994E-2</v>
      </c>
      <c r="S126" s="149"/>
      <c r="T126" s="151">
        <f>SUM(T127:T146)</f>
        <v>0</v>
      </c>
      <c r="AR126" s="144" t="s">
        <v>21</v>
      </c>
      <c r="AT126" s="152" t="s">
        <v>79</v>
      </c>
      <c r="AU126" s="152" t="s">
        <v>21</v>
      </c>
      <c r="AY126" s="144" t="s">
        <v>166</v>
      </c>
      <c r="BK126" s="153">
        <f>SUM(BK127:BK146)</f>
        <v>0</v>
      </c>
    </row>
    <row r="127" spans="2:65" s="1" customFormat="1" ht="36" customHeight="1">
      <c r="B127" s="156"/>
      <c r="C127" s="157" t="s">
        <v>21</v>
      </c>
      <c r="D127" s="157" t="s">
        <v>168</v>
      </c>
      <c r="E127" s="158" t="s">
        <v>3441</v>
      </c>
      <c r="F127" s="159" t="s">
        <v>3442</v>
      </c>
      <c r="G127" s="160" t="s">
        <v>171</v>
      </c>
      <c r="H127" s="161">
        <v>243</v>
      </c>
      <c r="I127" s="162"/>
      <c r="J127" s="163">
        <f>ROUND(I127*H127,2)</f>
        <v>0</v>
      </c>
      <c r="K127" s="159" t="s">
        <v>3443</v>
      </c>
      <c r="L127" s="32"/>
      <c r="M127" s="164" t="s">
        <v>1</v>
      </c>
      <c r="N127" s="165" t="s">
        <v>45</v>
      </c>
      <c r="O127" s="55"/>
      <c r="P127" s="166">
        <f>O127*H127</f>
        <v>0</v>
      </c>
      <c r="Q127" s="166">
        <v>0</v>
      </c>
      <c r="R127" s="166">
        <f>Q127*H127</f>
        <v>0</v>
      </c>
      <c r="S127" s="166">
        <v>0</v>
      </c>
      <c r="T127" s="167">
        <f>S127*H127</f>
        <v>0</v>
      </c>
      <c r="AR127" s="168" t="s">
        <v>173</v>
      </c>
      <c r="AT127" s="168" t="s">
        <v>168</v>
      </c>
      <c r="AU127" s="168" t="s">
        <v>88</v>
      </c>
      <c r="AY127" s="17" t="s">
        <v>166</v>
      </c>
      <c r="BE127" s="169">
        <f>IF(N127="základní",J127,0)</f>
        <v>0</v>
      </c>
      <c r="BF127" s="169">
        <f>IF(N127="snížená",J127,0)</f>
        <v>0</v>
      </c>
      <c r="BG127" s="169">
        <f>IF(N127="zákl. přenesená",J127,0)</f>
        <v>0</v>
      </c>
      <c r="BH127" s="169">
        <f>IF(N127="sníž. přenesená",J127,0)</f>
        <v>0</v>
      </c>
      <c r="BI127" s="169">
        <f>IF(N127="nulová",J127,0)</f>
        <v>0</v>
      </c>
      <c r="BJ127" s="17" t="s">
        <v>21</v>
      </c>
      <c r="BK127" s="169">
        <f>ROUND(I127*H127,2)</f>
        <v>0</v>
      </c>
      <c r="BL127" s="17" t="s">
        <v>173</v>
      </c>
      <c r="BM127" s="168" t="s">
        <v>3444</v>
      </c>
    </row>
    <row r="128" spans="2:65" s="12" customFormat="1" ht="10.199999999999999">
      <c r="B128" s="170"/>
      <c r="D128" s="171" t="s">
        <v>175</v>
      </c>
      <c r="E128" s="172" t="s">
        <v>1</v>
      </c>
      <c r="F128" s="173" t="s">
        <v>3445</v>
      </c>
      <c r="H128" s="174">
        <v>243</v>
      </c>
      <c r="I128" s="175"/>
      <c r="L128" s="170"/>
      <c r="M128" s="176"/>
      <c r="N128" s="177"/>
      <c r="O128" s="177"/>
      <c r="P128" s="177"/>
      <c r="Q128" s="177"/>
      <c r="R128" s="177"/>
      <c r="S128" s="177"/>
      <c r="T128" s="178"/>
      <c r="AT128" s="172" t="s">
        <v>175</v>
      </c>
      <c r="AU128" s="172" t="s">
        <v>88</v>
      </c>
      <c r="AV128" s="12" t="s">
        <v>88</v>
      </c>
      <c r="AW128" s="12" t="s">
        <v>36</v>
      </c>
      <c r="AX128" s="12" t="s">
        <v>21</v>
      </c>
      <c r="AY128" s="172" t="s">
        <v>166</v>
      </c>
    </row>
    <row r="129" spans="2:65" s="1" customFormat="1" ht="36" customHeight="1">
      <c r="B129" s="156"/>
      <c r="C129" s="157" t="s">
        <v>88</v>
      </c>
      <c r="D129" s="157" t="s">
        <v>168</v>
      </c>
      <c r="E129" s="158" t="s">
        <v>3446</v>
      </c>
      <c r="F129" s="159" t="s">
        <v>3447</v>
      </c>
      <c r="G129" s="160" t="s">
        <v>171</v>
      </c>
      <c r="H129" s="161">
        <v>243</v>
      </c>
      <c r="I129" s="162"/>
      <c r="J129" s="163">
        <f>ROUND(I129*H129,2)</f>
        <v>0</v>
      </c>
      <c r="K129" s="159" t="s">
        <v>3443</v>
      </c>
      <c r="L129" s="32"/>
      <c r="M129" s="164" t="s">
        <v>1</v>
      </c>
      <c r="N129" s="165" t="s">
        <v>45</v>
      </c>
      <c r="O129" s="55"/>
      <c r="P129" s="166">
        <f>O129*H129</f>
        <v>0</v>
      </c>
      <c r="Q129" s="166">
        <v>0</v>
      </c>
      <c r="R129" s="166">
        <f>Q129*H129</f>
        <v>0</v>
      </c>
      <c r="S129" s="166">
        <v>0</v>
      </c>
      <c r="T129" s="167">
        <f>S129*H129</f>
        <v>0</v>
      </c>
      <c r="AR129" s="168" t="s">
        <v>173</v>
      </c>
      <c r="AT129" s="168" t="s">
        <v>168</v>
      </c>
      <c r="AU129" s="168" t="s">
        <v>88</v>
      </c>
      <c r="AY129" s="17" t="s">
        <v>166</v>
      </c>
      <c r="BE129" s="169">
        <f>IF(N129="základní",J129,0)</f>
        <v>0</v>
      </c>
      <c r="BF129" s="169">
        <f>IF(N129="snížená",J129,0)</f>
        <v>0</v>
      </c>
      <c r="BG129" s="169">
        <f>IF(N129="zákl. přenesená",J129,0)</f>
        <v>0</v>
      </c>
      <c r="BH129" s="169">
        <f>IF(N129="sníž. přenesená",J129,0)</f>
        <v>0</v>
      </c>
      <c r="BI129" s="169">
        <f>IF(N129="nulová",J129,0)</f>
        <v>0</v>
      </c>
      <c r="BJ129" s="17" t="s">
        <v>21</v>
      </c>
      <c r="BK129" s="169">
        <f>ROUND(I129*H129,2)</f>
        <v>0</v>
      </c>
      <c r="BL129" s="17" t="s">
        <v>173</v>
      </c>
      <c r="BM129" s="168" t="s">
        <v>3448</v>
      </c>
    </row>
    <row r="130" spans="2:65" s="12" customFormat="1" ht="10.199999999999999">
      <c r="B130" s="170"/>
      <c r="D130" s="171" t="s">
        <v>175</v>
      </c>
      <c r="E130" s="172" t="s">
        <v>1</v>
      </c>
      <c r="F130" s="173" t="s">
        <v>3445</v>
      </c>
      <c r="H130" s="174">
        <v>243</v>
      </c>
      <c r="I130" s="175"/>
      <c r="L130" s="170"/>
      <c r="M130" s="176"/>
      <c r="N130" s="177"/>
      <c r="O130" s="177"/>
      <c r="P130" s="177"/>
      <c r="Q130" s="177"/>
      <c r="R130" s="177"/>
      <c r="S130" s="177"/>
      <c r="T130" s="178"/>
      <c r="AT130" s="172" t="s">
        <v>175</v>
      </c>
      <c r="AU130" s="172" t="s">
        <v>88</v>
      </c>
      <c r="AV130" s="12" t="s">
        <v>88</v>
      </c>
      <c r="AW130" s="12" t="s">
        <v>36</v>
      </c>
      <c r="AX130" s="12" t="s">
        <v>21</v>
      </c>
      <c r="AY130" s="172" t="s">
        <v>166</v>
      </c>
    </row>
    <row r="131" spans="2:65" s="1" customFormat="1" ht="36" customHeight="1">
      <c r="B131" s="156"/>
      <c r="C131" s="157" t="s">
        <v>181</v>
      </c>
      <c r="D131" s="157" t="s">
        <v>168</v>
      </c>
      <c r="E131" s="158" t="s">
        <v>3449</v>
      </c>
      <c r="F131" s="159" t="s">
        <v>3450</v>
      </c>
      <c r="G131" s="160" t="s">
        <v>171</v>
      </c>
      <c r="H131" s="161">
        <v>152.1</v>
      </c>
      <c r="I131" s="162"/>
      <c r="J131" s="163">
        <f>ROUND(I131*H131,2)</f>
        <v>0</v>
      </c>
      <c r="K131" s="159" t="s">
        <v>3443</v>
      </c>
      <c r="L131" s="32"/>
      <c r="M131" s="164" t="s">
        <v>1</v>
      </c>
      <c r="N131" s="165" t="s">
        <v>45</v>
      </c>
      <c r="O131" s="55"/>
      <c r="P131" s="166">
        <f>O131*H131</f>
        <v>0</v>
      </c>
      <c r="Q131" s="166">
        <v>0</v>
      </c>
      <c r="R131" s="166">
        <f>Q131*H131</f>
        <v>0</v>
      </c>
      <c r="S131" s="166">
        <v>0</v>
      </c>
      <c r="T131" s="167">
        <f>S131*H131</f>
        <v>0</v>
      </c>
      <c r="AR131" s="168" t="s">
        <v>173</v>
      </c>
      <c r="AT131" s="168" t="s">
        <v>168</v>
      </c>
      <c r="AU131" s="168" t="s">
        <v>88</v>
      </c>
      <c r="AY131" s="17" t="s">
        <v>166</v>
      </c>
      <c r="BE131" s="169">
        <f>IF(N131="základní",J131,0)</f>
        <v>0</v>
      </c>
      <c r="BF131" s="169">
        <f>IF(N131="snížená",J131,0)</f>
        <v>0</v>
      </c>
      <c r="BG131" s="169">
        <f>IF(N131="zákl. přenesená",J131,0)</f>
        <v>0</v>
      </c>
      <c r="BH131" s="169">
        <f>IF(N131="sníž. přenesená",J131,0)</f>
        <v>0</v>
      </c>
      <c r="BI131" s="169">
        <f>IF(N131="nulová",J131,0)</f>
        <v>0</v>
      </c>
      <c r="BJ131" s="17" t="s">
        <v>21</v>
      </c>
      <c r="BK131" s="169">
        <f>ROUND(I131*H131,2)</f>
        <v>0</v>
      </c>
      <c r="BL131" s="17" t="s">
        <v>173</v>
      </c>
      <c r="BM131" s="168" t="s">
        <v>3451</v>
      </c>
    </row>
    <row r="132" spans="2:65" s="12" customFormat="1" ht="10.199999999999999">
      <c r="B132" s="170"/>
      <c r="D132" s="171" t="s">
        <v>175</v>
      </c>
      <c r="E132" s="172" t="s">
        <v>1</v>
      </c>
      <c r="F132" s="173" t="s">
        <v>3452</v>
      </c>
      <c r="H132" s="174">
        <v>152.1</v>
      </c>
      <c r="I132" s="175"/>
      <c r="L132" s="170"/>
      <c r="M132" s="176"/>
      <c r="N132" s="177"/>
      <c r="O132" s="177"/>
      <c r="P132" s="177"/>
      <c r="Q132" s="177"/>
      <c r="R132" s="177"/>
      <c r="S132" s="177"/>
      <c r="T132" s="178"/>
      <c r="AT132" s="172" t="s">
        <v>175</v>
      </c>
      <c r="AU132" s="172" t="s">
        <v>88</v>
      </c>
      <c r="AV132" s="12" t="s">
        <v>88</v>
      </c>
      <c r="AW132" s="12" t="s">
        <v>36</v>
      </c>
      <c r="AX132" s="12" t="s">
        <v>21</v>
      </c>
      <c r="AY132" s="172" t="s">
        <v>166</v>
      </c>
    </row>
    <row r="133" spans="2:65" s="1" customFormat="1" ht="48" customHeight="1">
      <c r="B133" s="156"/>
      <c r="C133" s="157" t="s">
        <v>173</v>
      </c>
      <c r="D133" s="157" t="s">
        <v>168</v>
      </c>
      <c r="E133" s="158" t="s">
        <v>3453</v>
      </c>
      <c r="F133" s="159" t="s">
        <v>3454</v>
      </c>
      <c r="G133" s="160" t="s">
        <v>171</v>
      </c>
      <c r="H133" s="161">
        <v>152.1</v>
      </c>
      <c r="I133" s="162"/>
      <c r="J133" s="163">
        <f>ROUND(I133*H133,2)</f>
        <v>0</v>
      </c>
      <c r="K133" s="159" t="s">
        <v>3443</v>
      </c>
      <c r="L133" s="32"/>
      <c r="M133" s="164" t="s">
        <v>1</v>
      </c>
      <c r="N133" s="165" t="s">
        <v>45</v>
      </c>
      <c r="O133" s="55"/>
      <c r="P133" s="166">
        <f>O133*H133</f>
        <v>0</v>
      </c>
      <c r="Q133" s="166">
        <v>0</v>
      </c>
      <c r="R133" s="166">
        <f>Q133*H133</f>
        <v>0</v>
      </c>
      <c r="S133" s="166">
        <v>0</v>
      </c>
      <c r="T133" s="167">
        <f>S133*H133</f>
        <v>0</v>
      </c>
      <c r="AR133" s="168" t="s">
        <v>173</v>
      </c>
      <c r="AT133" s="168" t="s">
        <v>168</v>
      </c>
      <c r="AU133" s="168" t="s">
        <v>88</v>
      </c>
      <c r="AY133" s="17" t="s">
        <v>166</v>
      </c>
      <c r="BE133" s="169">
        <f>IF(N133="základní",J133,0)</f>
        <v>0</v>
      </c>
      <c r="BF133" s="169">
        <f>IF(N133="snížená",J133,0)</f>
        <v>0</v>
      </c>
      <c r="BG133" s="169">
        <f>IF(N133="zákl. přenesená",J133,0)</f>
        <v>0</v>
      </c>
      <c r="BH133" s="169">
        <f>IF(N133="sníž. přenesená",J133,0)</f>
        <v>0</v>
      </c>
      <c r="BI133" s="169">
        <f>IF(N133="nulová",J133,0)</f>
        <v>0</v>
      </c>
      <c r="BJ133" s="17" t="s">
        <v>21</v>
      </c>
      <c r="BK133" s="169">
        <f>ROUND(I133*H133,2)</f>
        <v>0</v>
      </c>
      <c r="BL133" s="17" t="s">
        <v>173</v>
      </c>
      <c r="BM133" s="168" t="s">
        <v>3455</v>
      </c>
    </row>
    <row r="134" spans="2:65" s="12" customFormat="1" ht="10.199999999999999">
      <c r="B134" s="170"/>
      <c r="D134" s="171" t="s">
        <v>175</v>
      </c>
      <c r="E134" s="172" t="s">
        <v>1</v>
      </c>
      <c r="F134" s="173" t="s">
        <v>3452</v>
      </c>
      <c r="H134" s="174">
        <v>152.1</v>
      </c>
      <c r="I134" s="175"/>
      <c r="L134" s="170"/>
      <c r="M134" s="176"/>
      <c r="N134" s="177"/>
      <c r="O134" s="177"/>
      <c r="P134" s="177"/>
      <c r="Q134" s="177"/>
      <c r="R134" s="177"/>
      <c r="S134" s="177"/>
      <c r="T134" s="178"/>
      <c r="AT134" s="172" t="s">
        <v>175</v>
      </c>
      <c r="AU134" s="172" t="s">
        <v>88</v>
      </c>
      <c r="AV134" s="12" t="s">
        <v>88</v>
      </c>
      <c r="AW134" s="12" t="s">
        <v>36</v>
      </c>
      <c r="AX134" s="12" t="s">
        <v>21</v>
      </c>
      <c r="AY134" s="172" t="s">
        <v>166</v>
      </c>
    </row>
    <row r="135" spans="2:65" s="1" customFormat="1" ht="24" customHeight="1">
      <c r="B135" s="156"/>
      <c r="C135" s="157" t="s">
        <v>188</v>
      </c>
      <c r="D135" s="157" t="s">
        <v>168</v>
      </c>
      <c r="E135" s="158" t="s">
        <v>3456</v>
      </c>
      <c r="F135" s="159" t="s">
        <v>3457</v>
      </c>
      <c r="G135" s="160" t="s">
        <v>197</v>
      </c>
      <c r="H135" s="161">
        <v>136.19999999999999</v>
      </c>
      <c r="I135" s="162"/>
      <c r="J135" s="163">
        <f>ROUND(I135*H135,2)</f>
        <v>0</v>
      </c>
      <c r="K135" s="159" t="s">
        <v>3443</v>
      </c>
      <c r="L135" s="32"/>
      <c r="M135" s="164" t="s">
        <v>1</v>
      </c>
      <c r="N135" s="165" t="s">
        <v>45</v>
      </c>
      <c r="O135" s="55"/>
      <c r="P135" s="166">
        <f>O135*H135</f>
        <v>0</v>
      </c>
      <c r="Q135" s="166">
        <v>6.9999999999999999E-4</v>
      </c>
      <c r="R135" s="166">
        <f>Q135*H135</f>
        <v>9.5339999999999994E-2</v>
      </c>
      <c r="S135" s="166">
        <v>0</v>
      </c>
      <c r="T135" s="167">
        <f>S135*H135</f>
        <v>0</v>
      </c>
      <c r="AR135" s="168" t="s">
        <v>173</v>
      </c>
      <c r="AT135" s="168" t="s">
        <v>168</v>
      </c>
      <c r="AU135" s="168" t="s">
        <v>88</v>
      </c>
      <c r="AY135" s="17" t="s">
        <v>166</v>
      </c>
      <c r="BE135" s="169">
        <f>IF(N135="základní",J135,0)</f>
        <v>0</v>
      </c>
      <c r="BF135" s="169">
        <f>IF(N135="snížená",J135,0)</f>
        <v>0</v>
      </c>
      <c r="BG135" s="169">
        <f>IF(N135="zákl. přenesená",J135,0)</f>
        <v>0</v>
      </c>
      <c r="BH135" s="169">
        <f>IF(N135="sníž. přenesená",J135,0)</f>
        <v>0</v>
      </c>
      <c r="BI135" s="169">
        <f>IF(N135="nulová",J135,0)</f>
        <v>0</v>
      </c>
      <c r="BJ135" s="17" t="s">
        <v>21</v>
      </c>
      <c r="BK135" s="169">
        <f>ROUND(I135*H135,2)</f>
        <v>0</v>
      </c>
      <c r="BL135" s="17" t="s">
        <v>173</v>
      </c>
      <c r="BM135" s="168" t="s">
        <v>3458</v>
      </c>
    </row>
    <row r="136" spans="2:65" s="12" customFormat="1" ht="10.199999999999999">
      <c r="B136" s="170"/>
      <c r="D136" s="171" t="s">
        <v>175</v>
      </c>
      <c r="E136" s="172" t="s">
        <v>1</v>
      </c>
      <c r="F136" s="173" t="s">
        <v>3459</v>
      </c>
      <c r="H136" s="174">
        <v>136.19999999999999</v>
      </c>
      <c r="I136" s="175"/>
      <c r="L136" s="170"/>
      <c r="M136" s="176"/>
      <c r="N136" s="177"/>
      <c r="O136" s="177"/>
      <c r="P136" s="177"/>
      <c r="Q136" s="177"/>
      <c r="R136" s="177"/>
      <c r="S136" s="177"/>
      <c r="T136" s="178"/>
      <c r="AT136" s="172" t="s">
        <v>175</v>
      </c>
      <c r="AU136" s="172" t="s">
        <v>88</v>
      </c>
      <c r="AV136" s="12" t="s">
        <v>88</v>
      </c>
      <c r="AW136" s="12" t="s">
        <v>36</v>
      </c>
      <c r="AX136" s="12" t="s">
        <v>21</v>
      </c>
      <c r="AY136" s="172" t="s">
        <v>166</v>
      </c>
    </row>
    <row r="137" spans="2:65" s="1" customFormat="1" ht="36" customHeight="1">
      <c r="B137" s="156"/>
      <c r="C137" s="157" t="s">
        <v>194</v>
      </c>
      <c r="D137" s="157" t="s">
        <v>168</v>
      </c>
      <c r="E137" s="158" t="s">
        <v>3460</v>
      </c>
      <c r="F137" s="159" t="s">
        <v>3461</v>
      </c>
      <c r="G137" s="160" t="s">
        <v>197</v>
      </c>
      <c r="H137" s="161">
        <v>136.19999999999999</v>
      </c>
      <c r="I137" s="162"/>
      <c r="J137" s="163">
        <f>ROUND(I137*H137,2)</f>
        <v>0</v>
      </c>
      <c r="K137" s="159" t="s">
        <v>3443</v>
      </c>
      <c r="L137" s="32"/>
      <c r="M137" s="164" t="s">
        <v>1</v>
      </c>
      <c r="N137" s="165" t="s">
        <v>45</v>
      </c>
      <c r="O137" s="55"/>
      <c r="P137" s="166">
        <f>O137*H137</f>
        <v>0</v>
      </c>
      <c r="Q137" s="166">
        <v>0</v>
      </c>
      <c r="R137" s="166">
        <f>Q137*H137</f>
        <v>0</v>
      </c>
      <c r="S137" s="166">
        <v>0</v>
      </c>
      <c r="T137" s="167">
        <f>S137*H137</f>
        <v>0</v>
      </c>
      <c r="AR137" s="168" t="s">
        <v>173</v>
      </c>
      <c r="AT137" s="168" t="s">
        <v>168</v>
      </c>
      <c r="AU137" s="168" t="s">
        <v>88</v>
      </c>
      <c r="AY137" s="17" t="s">
        <v>166</v>
      </c>
      <c r="BE137" s="169">
        <f>IF(N137="základní",J137,0)</f>
        <v>0</v>
      </c>
      <c r="BF137" s="169">
        <f>IF(N137="snížená",J137,0)</f>
        <v>0</v>
      </c>
      <c r="BG137" s="169">
        <f>IF(N137="zákl. přenesená",J137,0)</f>
        <v>0</v>
      </c>
      <c r="BH137" s="169">
        <f>IF(N137="sníž. přenesená",J137,0)</f>
        <v>0</v>
      </c>
      <c r="BI137" s="169">
        <f>IF(N137="nulová",J137,0)</f>
        <v>0</v>
      </c>
      <c r="BJ137" s="17" t="s">
        <v>21</v>
      </c>
      <c r="BK137" s="169">
        <f>ROUND(I137*H137,2)</f>
        <v>0</v>
      </c>
      <c r="BL137" s="17" t="s">
        <v>173</v>
      </c>
      <c r="BM137" s="168" t="s">
        <v>3462</v>
      </c>
    </row>
    <row r="138" spans="2:65" s="12" customFormat="1" ht="10.199999999999999">
      <c r="B138" s="170"/>
      <c r="D138" s="171" t="s">
        <v>175</v>
      </c>
      <c r="E138" s="172" t="s">
        <v>1</v>
      </c>
      <c r="F138" s="173" t="s">
        <v>3459</v>
      </c>
      <c r="H138" s="174">
        <v>136.19999999999999</v>
      </c>
      <c r="I138" s="175"/>
      <c r="L138" s="170"/>
      <c r="M138" s="176"/>
      <c r="N138" s="177"/>
      <c r="O138" s="177"/>
      <c r="P138" s="177"/>
      <c r="Q138" s="177"/>
      <c r="R138" s="177"/>
      <c r="S138" s="177"/>
      <c r="T138" s="178"/>
      <c r="AT138" s="172" t="s">
        <v>175</v>
      </c>
      <c r="AU138" s="172" t="s">
        <v>88</v>
      </c>
      <c r="AV138" s="12" t="s">
        <v>88</v>
      </c>
      <c r="AW138" s="12" t="s">
        <v>36</v>
      </c>
      <c r="AX138" s="12" t="s">
        <v>21</v>
      </c>
      <c r="AY138" s="172" t="s">
        <v>166</v>
      </c>
    </row>
    <row r="139" spans="2:65" s="1" customFormat="1" ht="48" customHeight="1">
      <c r="B139" s="156"/>
      <c r="C139" s="157" t="s">
        <v>201</v>
      </c>
      <c r="D139" s="157" t="s">
        <v>168</v>
      </c>
      <c r="E139" s="158" t="s">
        <v>3463</v>
      </c>
      <c r="F139" s="159" t="s">
        <v>3464</v>
      </c>
      <c r="G139" s="160" t="s">
        <v>171</v>
      </c>
      <c r="H139" s="161">
        <v>395.1</v>
      </c>
      <c r="I139" s="162"/>
      <c r="J139" s="163">
        <f>ROUND(I139*H139,2)</f>
        <v>0</v>
      </c>
      <c r="K139" s="159" t="s">
        <v>3443</v>
      </c>
      <c r="L139" s="32"/>
      <c r="M139" s="164" t="s">
        <v>1</v>
      </c>
      <c r="N139" s="165" t="s">
        <v>45</v>
      </c>
      <c r="O139" s="55"/>
      <c r="P139" s="166">
        <f>O139*H139</f>
        <v>0</v>
      </c>
      <c r="Q139" s="166">
        <v>0</v>
      </c>
      <c r="R139" s="166">
        <f>Q139*H139</f>
        <v>0</v>
      </c>
      <c r="S139" s="166">
        <v>0</v>
      </c>
      <c r="T139" s="167">
        <f>S139*H139</f>
        <v>0</v>
      </c>
      <c r="AR139" s="168" t="s">
        <v>173</v>
      </c>
      <c r="AT139" s="168" t="s">
        <v>168</v>
      </c>
      <c r="AU139" s="168" t="s">
        <v>88</v>
      </c>
      <c r="AY139" s="17" t="s">
        <v>166</v>
      </c>
      <c r="BE139" s="169">
        <f>IF(N139="základní",J139,0)</f>
        <v>0</v>
      </c>
      <c r="BF139" s="169">
        <f>IF(N139="snížená",J139,0)</f>
        <v>0</v>
      </c>
      <c r="BG139" s="169">
        <f>IF(N139="zákl. přenesená",J139,0)</f>
        <v>0</v>
      </c>
      <c r="BH139" s="169">
        <f>IF(N139="sníž. přenesená",J139,0)</f>
        <v>0</v>
      </c>
      <c r="BI139" s="169">
        <f>IF(N139="nulová",J139,0)</f>
        <v>0</v>
      </c>
      <c r="BJ139" s="17" t="s">
        <v>21</v>
      </c>
      <c r="BK139" s="169">
        <f>ROUND(I139*H139,2)</f>
        <v>0</v>
      </c>
      <c r="BL139" s="17" t="s">
        <v>173</v>
      </c>
      <c r="BM139" s="168" t="s">
        <v>3465</v>
      </c>
    </row>
    <row r="140" spans="2:65" s="12" customFormat="1" ht="10.199999999999999">
      <c r="B140" s="170"/>
      <c r="D140" s="171" t="s">
        <v>175</v>
      </c>
      <c r="E140" s="172" t="s">
        <v>1</v>
      </c>
      <c r="F140" s="173" t="s">
        <v>3466</v>
      </c>
      <c r="H140" s="174">
        <v>395.1</v>
      </c>
      <c r="I140" s="175"/>
      <c r="L140" s="170"/>
      <c r="M140" s="176"/>
      <c r="N140" s="177"/>
      <c r="O140" s="177"/>
      <c r="P140" s="177"/>
      <c r="Q140" s="177"/>
      <c r="R140" s="177"/>
      <c r="S140" s="177"/>
      <c r="T140" s="178"/>
      <c r="AT140" s="172" t="s">
        <v>175</v>
      </c>
      <c r="AU140" s="172" t="s">
        <v>88</v>
      </c>
      <c r="AV140" s="12" t="s">
        <v>88</v>
      </c>
      <c r="AW140" s="12" t="s">
        <v>36</v>
      </c>
      <c r="AX140" s="12" t="s">
        <v>21</v>
      </c>
      <c r="AY140" s="172" t="s">
        <v>166</v>
      </c>
    </row>
    <row r="141" spans="2:65" s="1" customFormat="1" ht="36" customHeight="1">
      <c r="B141" s="156"/>
      <c r="C141" s="157" t="s">
        <v>206</v>
      </c>
      <c r="D141" s="157" t="s">
        <v>168</v>
      </c>
      <c r="E141" s="158" t="s">
        <v>3467</v>
      </c>
      <c r="F141" s="159" t="s">
        <v>360</v>
      </c>
      <c r="G141" s="160" t="s">
        <v>171</v>
      </c>
      <c r="H141" s="161">
        <v>91.26</v>
      </c>
      <c r="I141" s="162"/>
      <c r="J141" s="163">
        <f>ROUND(I141*H141,2)</f>
        <v>0</v>
      </c>
      <c r="K141" s="159" t="s">
        <v>3443</v>
      </c>
      <c r="L141" s="32"/>
      <c r="M141" s="164" t="s">
        <v>1</v>
      </c>
      <c r="N141" s="165" t="s">
        <v>45</v>
      </c>
      <c r="O141" s="55"/>
      <c r="P141" s="166">
        <f>O141*H141</f>
        <v>0</v>
      </c>
      <c r="Q141" s="166">
        <v>0</v>
      </c>
      <c r="R141" s="166">
        <f>Q141*H141</f>
        <v>0</v>
      </c>
      <c r="S141" s="166">
        <v>0</v>
      </c>
      <c r="T141" s="167">
        <f>S141*H141</f>
        <v>0</v>
      </c>
      <c r="AR141" s="168" t="s">
        <v>173</v>
      </c>
      <c r="AT141" s="168" t="s">
        <v>168</v>
      </c>
      <c r="AU141" s="168" t="s">
        <v>88</v>
      </c>
      <c r="AY141" s="17" t="s">
        <v>166</v>
      </c>
      <c r="BE141" s="169">
        <f>IF(N141="základní",J141,0)</f>
        <v>0</v>
      </c>
      <c r="BF141" s="169">
        <f>IF(N141="snížená",J141,0)</f>
        <v>0</v>
      </c>
      <c r="BG141" s="169">
        <f>IF(N141="zákl. přenesená",J141,0)</f>
        <v>0</v>
      </c>
      <c r="BH141" s="169">
        <f>IF(N141="sníž. přenesená",J141,0)</f>
        <v>0</v>
      </c>
      <c r="BI141" s="169">
        <f>IF(N141="nulová",J141,0)</f>
        <v>0</v>
      </c>
      <c r="BJ141" s="17" t="s">
        <v>21</v>
      </c>
      <c r="BK141" s="169">
        <f>ROUND(I141*H141,2)</f>
        <v>0</v>
      </c>
      <c r="BL141" s="17" t="s">
        <v>173</v>
      </c>
      <c r="BM141" s="168" t="s">
        <v>3468</v>
      </c>
    </row>
    <row r="142" spans="2:65" s="12" customFormat="1" ht="10.199999999999999">
      <c r="B142" s="170"/>
      <c r="D142" s="171" t="s">
        <v>175</v>
      </c>
      <c r="E142" s="172" t="s">
        <v>1</v>
      </c>
      <c r="F142" s="173" t="s">
        <v>3469</v>
      </c>
      <c r="H142" s="174">
        <v>91.26</v>
      </c>
      <c r="I142" s="175"/>
      <c r="L142" s="170"/>
      <c r="M142" s="176"/>
      <c r="N142" s="177"/>
      <c r="O142" s="177"/>
      <c r="P142" s="177"/>
      <c r="Q142" s="177"/>
      <c r="R142" s="177"/>
      <c r="S142" s="177"/>
      <c r="T142" s="178"/>
      <c r="AT142" s="172" t="s">
        <v>175</v>
      </c>
      <c r="AU142" s="172" t="s">
        <v>88</v>
      </c>
      <c r="AV142" s="12" t="s">
        <v>88</v>
      </c>
      <c r="AW142" s="12" t="s">
        <v>36</v>
      </c>
      <c r="AX142" s="12" t="s">
        <v>21</v>
      </c>
      <c r="AY142" s="172" t="s">
        <v>166</v>
      </c>
    </row>
    <row r="143" spans="2:65" s="1" customFormat="1" ht="60" customHeight="1">
      <c r="B143" s="156"/>
      <c r="C143" s="157" t="s">
        <v>211</v>
      </c>
      <c r="D143" s="157" t="s">
        <v>168</v>
      </c>
      <c r="E143" s="158" t="s">
        <v>3470</v>
      </c>
      <c r="F143" s="159" t="s">
        <v>3471</v>
      </c>
      <c r="G143" s="160" t="s">
        <v>171</v>
      </c>
      <c r="H143" s="161">
        <v>60.84</v>
      </c>
      <c r="I143" s="162"/>
      <c r="J143" s="163">
        <f>ROUND(I143*H143,2)</f>
        <v>0</v>
      </c>
      <c r="K143" s="159" t="s">
        <v>3443</v>
      </c>
      <c r="L143" s="32"/>
      <c r="M143" s="164" t="s">
        <v>1</v>
      </c>
      <c r="N143" s="165" t="s">
        <v>45</v>
      </c>
      <c r="O143" s="55"/>
      <c r="P143" s="166">
        <f>O143*H143</f>
        <v>0</v>
      </c>
      <c r="Q143" s="166">
        <v>0</v>
      </c>
      <c r="R143" s="166">
        <f>Q143*H143</f>
        <v>0</v>
      </c>
      <c r="S143" s="166">
        <v>0</v>
      </c>
      <c r="T143" s="167">
        <f>S143*H143</f>
        <v>0</v>
      </c>
      <c r="AR143" s="168" t="s">
        <v>173</v>
      </c>
      <c r="AT143" s="168" t="s">
        <v>168</v>
      </c>
      <c r="AU143" s="168" t="s">
        <v>88</v>
      </c>
      <c r="AY143" s="17" t="s">
        <v>166</v>
      </c>
      <c r="BE143" s="169">
        <f>IF(N143="základní",J143,0)</f>
        <v>0</v>
      </c>
      <c r="BF143" s="169">
        <f>IF(N143="snížená",J143,0)</f>
        <v>0</v>
      </c>
      <c r="BG143" s="169">
        <f>IF(N143="zákl. přenesená",J143,0)</f>
        <v>0</v>
      </c>
      <c r="BH143" s="169">
        <f>IF(N143="sníž. přenesená",J143,0)</f>
        <v>0</v>
      </c>
      <c r="BI143" s="169">
        <f>IF(N143="nulová",J143,0)</f>
        <v>0</v>
      </c>
      <c r="BJ143" s="17" t="s">
        <v>21</v>
      </c>
      <c r="BK143" s="169">
        <f>ROUND(I143*H143,2)</f>
        <v>0</v>
      </c>
      <c r="BL143" s="17" t="s">
        <v>173</v>
      </c>
      <c r="BM143" s="168" t="s">
        <v>3472</v>
      </c>
    </row>
    <row r="144" spans="2:65" s="12" customFormat="1" ht="10.199999999999999">
      <c r="B144" s="170"/>
      <c r="D144" s="171" t="s">
        <v>175</v>
      </c>
      <c r="E144" s="172" t="s">
        <v>1</v>
      </c>
      <c r="F144" s="173" t="s">
        <v>3473</v>
      </c>
      <c r="H144" s="174">
        <v>60.84</v>
      </c>
      <c r="I144" s="175"/>
      <c r="L144" s="170"/>
      <c r="M144" s="176"/>
      <c r="N144" s="177"/>
      <c r="O144" s="177"/>
      <c r="P144" s="177"/>
      <c r="Q144" s="177"/>
      <c r="R144" s="177"/>
      <c r="S144" s="177"/>
      <c r="T144" s="178"/>
      <c r="AT144" s="172" t="s">
        <v>175</v>
      </c>
      <c r="AU144" s="172" t="s">
        <v>88</v>
      </c>
      <c r="AV144" s="12" t="s">
        <v>88</v>
      </c>
      <c r="AW144" s="12" t="s">
        <v>36</v>
      </c>
      <c r="AX144" s="12" t="s">
        <v>21</v>
      </c>
      <c r="AY144" s="172" t="s">
        <v>166</v>
      </c>
    </row>
    <row r="145" spans="2:65" s="1" customFormat="1" ht="36" customHeight="1">
      <c r="B145" s="156"/>
      <c r="C145" s="157" t="s">
        <v>26</v>
      </c>
      <c r="D145" s="157" t="s">
        <v>168</v>
      </c>
      <c r="E145" s="158" t="s">
        <v>3474</v>
      </c>
      <c r="F145" s="159" t="s">
        <v>3475</v>
      </c>
      <c r="G145" s="160" t="s">
        <v>197</v>
      </c>
      <c r="H145" s="161">
        <v>253.5</v>
      </c>
      <c r="I145" s="162"/>
      <c r="J145" s="163">
        <f>ROUND(I145*H145,2)</f>
        <v>0</v>
      </c>
      <c r="K145" s="159" t="s">
        <v>3443</v>
      </c>
      <c r="L145" s="32"/>
      <c r="M145" s="164" t="s">
        <v>1</v>
      </c>
      <c r="N145" s="165" t="s">
        <v>45</v>
      </c>
      <c r="O145" s="55"/>
      <c r="P145" s="166">
        <f>O145*H145</f>
        <v>0</v>
      </c>
      <c r="Q145" s="166">
        <v>0</v>
      </c>
      <c r="R145" s="166">
        <f>Q145*H145</f>
        <v>0</v>
      </c>
      <c r="S145" s="166">
        <v>0</v>
      </c>
      <c r="T145" s="167">
        <f>S145*H145</f>
        <v>0</v>
      </c>
      <c r="AR145" s="168" t="s">
        <v>173</v>
      </c>
      <c r="AT145" s="168" t="s">
        <v>168</v>
      </c>
      <c r="AU145" s="168" t="s">
        <v>88</v>
      </c>
      <c r="AY145" s="17" t="s">
        <v>166</v>
      </c>
      <c r="BE145" s="169">
        <f>IF(N145="základní",J145,0)</f>
        <v>0</v>
      </c>
      <c r="BF145" s="169">
        <f>IF(N145="snížená",J145,0)</f>
        <v>0</v>
      </c>
      <c r="BG145" s="169">
        <f>IF(N145="zákl. přenesená",J145,0)</f>
        <v>0</v>
      </c>
      <c r="BH145" s="169">
        <f>IF(N145="sníž. přenesená",J145,0)</f>
        <v>0</v>
      </c>
      <c r="BI145" s="169">
        <f>IF(N145="nulová",J145,0)</f>
        <v>0</v>
      </c>
      <c r="BJ145" s="17" t="s">
        <v>21</v>
      </c>
      <c r="BK145" s="169">
        <f>ROUND(I145*H145,2)</f>
        <v>0</v>
      </c>
      <c r="BL145" s="17" t="s">
        <v>173</v>
      </c>
      <c r="BM145" s="168" t="s">
        <v>3476</v>
      </c>
    </row>
    <row r="146" spans="2:65" s="12" customFormat="1" ht="10.199999999999999">
      <c r="B146" s="170"/>
      <c r="D146" s="171" t="s">
        <v>175</v>
      </c>
      <c r="E146" s="172" t="s">
        <v>1</v>
      </c>
      <c r="F146" s="173" t="s">
        <v>3477</v>
      </c>
      <c r="H146" s="174">
        <v>253.5</v>
      </c>
      <c r="I146" s="175"/>
      <c r="L146" s="170"/>
      <c r="M146" s="176"/>
      <c r="N146" s="177"/>
      <c r="O146" s="177"/>
      <c r="P146" s="177"/>
      <c r="Q146" s="177"/>
      <c r="R146" s="177"/>
      <c r="S146" s="177"/>
      <c r="T146" s="178"/>
      <c r="AT146" s="172" t="s">
        <v>175</v>
      </c>
      <c r="AU146" s="172" t="s">
        <v>88</v>
      </c>
      <c r="AV146" s="12" t="s">
        <v>88</v>
      </c>
      <c r="AW146" s="12" t="s">
        <v>36</v>
      </c>
      <c r="AX146" s="12" t="s">
        <v>21</v>
      </c>
      <c r="AY146" s="172" t="s">
        <v>166</v>
      </c>
    </row>
    <row r="147" spans="2:65" s="11" customFormat="1" ht="22.8" customHeight="1">
      <c r="B147" s="143"/>
      <c r="D147" s="144" t="s">
        <v>79</v>
      </c>
      <c r="E147" s="154" t="s">
        <v>173</v>
      </c>
      <c r="F147" s="154" t="s">
        <v>219</v>
      </c>
      <c r="I147" s="146"/>
      <c r="J147" s="155">
        <f>BK147</f>
        <v>0</v>
      </c>
      <c r="L147" s="143"/>
      <c r="M147" s="148"/>
      <c r="N147" s="149"/>
      <c r="O147" s="149"/>
      <c r="P147" s="150">
        <f>SUM(P148:P149)</f>
        <v>0</v>
      </c>
      <c r="Q147" s="149"/>
      <c r="R147" s="150">
        <f>SUM(R148:R149)</f>
        <v>0</v>
      </c>
      <c r="S147" s="149"/>
      <c r="T147" s="151">
        <f>SUM(T148:T149)</f>
        <v>0</v>
      </c>
      <c r="AR147" s="144" t="s">
        <v>21</v>
      </c>
      <c r="AT147" s="152" t="s">
        <v>79</v>
      </c>
      <c r="AU147" s="152" t="s">
        <v>21</v>
      </c>
      <c r="AY147" s="144" t="s">
        <v>166</v>
      </c>
      <c r="BK147" s="153">
        <f>SUM(BK148:BK149)</f>
        <v>0</v>
      </c>
    </row>
    <row r="148" spans="2:65" s="1" customFormat="1" ht="24" customHeight="1">
      <c r="B148" s="156"/>
      <c r="C148" s="157" t="s">
        <v>220</v>
      </c>
      <c r="D148" s="157" t="s">
        <v>168</v>
      </c>
      <c r="E148" s="158" t="s">
        <v>3478</v>
      </c>
      <c r="F148" s="159" t="s">
        <v>3479</v>
      </c>
      <c r="G148" s="160" t="s">
        <v>171</v>
      </c>
      <c r="H148" s="161">
        <v>15.21</v>
      </c>
      <c r="I148" s="162"/>
      <c r="J148" s="163">
        <f>ROUND(I148*H148,2)</f>
        <v>0</v>
      </c>
      <c r="K148" s="159" t="s">
        <v>3443</v>
      </c>
      <c r="L148" s="32"/>
      <c r="M148" s="164" t="s">
        <v>1</v>
      </c>
      <c r="N148" s="165" t="s">
        <v>45</v>
      </c>
      <c r="O148" s="55"/>
      <c r="P148" s="166">
        <f>O148*H148</f>
        <v>0</v>
      </c>
      <c r="Q148" s="166">
        <v>0</v>
      </c>
      <c r="R148" s="166">
        <f>Q148*H148</f>
        <v>0</v>
      </c>
      <c r="S148" s="166">
        <v>0</v>
      </c>
      <c r="T148" s="167">
        <f>S148*H148</f>
        <v>0</v>
      </c>
      <c r="AR148" s="168" t="s">
        <v>173</v>
      </c>
      <c r="AT148" s="168" t="s">
        <v>168</v>
      </c>
      <c r="AU148" s="168" t="s">
        <v>88</v>
      </c>
      <c r="AY148" s="17" t="s">
        <v>166</v>
      </c>
      <c r="BE148" s="169">
        <f>IF(N148="základní",J148,0)</f>
        <v>0</v>
      </c>
      <c r="BF148" s="169">
        <f>IF(N148="snížená",J148,0)</f>
        <v>0</v>
      </c>
      <c r="BG148" s="169">
        <f>IF(N148="zákl. přenesená",J148,0)</f>
        <v>0</v>
      </c>
      <c r="BH148" s="169">
        <f>IF(N148="sníž. přenesená",J148,0)</f>
        <v>0</v>
      </c>
      <c r="BI148" s="169">
        <f>IF(N148="nulová",J148,0)</f>
        <v>0</v>
      </c>
      <c r="BJ148" s="17" t="s">
        <v>21</v>
      </c>
      <c r="BK148" s="169">
        <f>ROUND(I148*H148,2)</f>
        <v>0</v>
      </c>
      <c r="BL148" s="17" t="s">
        <v>173</v>
      </c>
      <c r="BM148" s="168" t="s">
        <v>3480</v>
      </c>
    </row>
    <row r="149" spans="2:65" s="12" customFormat="1" ht="10.199999999999999">
      <c r="B149" s="170"/>
      <c r="D149" s="171" t="s">
        <v>175</v>
      </c>
      <c r="E149" s="172" t="s">
        <v>1</v>
      </c>
      <c r="F149" s="173" t="s">
        <v>3481</v>
      </c>
      <c r="H149" s="174">
        <v>15.21</v>
      </c>
      <c r="I149" s="175"/>
      <c r="L149" s="170"/>
      <c r="M149" s="176"/>
      <c r="N149" s="177"/>
      <c r="O149" s="177"/>
      <c r="P149" s="177"/>
      <c r="Q149" s="177"/>
      <c r="R149" s="177"/>
      <c r="S149" s="177"/>
      <c r="T149" s="178"/>
      <c r="AT149" s="172" t="s">
        <v>175</v>
      </c>
      <c r="AU149" s="172" t="s">
        <v>88</v>
      </c>
      <c r="AV149" s="12" t="s">
        <v>88</v>
      </c>
      <c r="AW149" s="12" t="s">
        <v>36</v>
      </c>
      <c r="AX149" s="12" t="s">
        <v>21</v>
      </c>
      <c r="AY149" s="172" t="s">
        <v>166</v>
      </c>
    </row>
    <row r="150" spans="2:65" s="11" customFormat="1" ht="22.8" customHeight="1">
      <c r="B150" s="143"/>
      <c r="D150" s="144" t="s">
        <v>79</v>
      </c>
      <c r="E150" s="154" t="s">
        <v>206</v>
      </c>
      <c r="F150" s="154" t="s">
        <v>1064</v>
      </c>
      <c r="I150" s="146"/>
      <c r="J150" s="155">
        <f>BK150</f>
        <v>0</v>
      </c>
      <c r="L150" s="143"/>
      <c r="M150" s="148"/>
      <c r="N150" s="149"/>
      <c r="O150" s="149"/>
      <c r="P150" s="150">
        <f>SUM(P151:P180)</f>
        <v>0</v>
      </c>
      <c r="Q150" s="149"/>
      <c r="R150" s="150">
        <f>SUM(R151:R180)</f>
        <v>27.124279999999999</v>
      </c>
      <c r="S150" s="149"/>
      <c r="T150" s="151">
        <f>SUM(T151:T180)</f>
        <v>0</v>
      </c>
      <c r="AR150" s="144" t="s">
        <v>21</v>
      </c>
      <c r="AT150" s="152" t="s">
        <v>79</v>
      </c>
      <c r="AU150" s="152" t="s">
        <v>21</v>
      </c>
      <c r="AY150" s="144" t="s">
        <v>166</v>
      </c>
      <c r="BK150" s="153">
        <f>SUM(BK151:BK180)</f>
        <v>0</v>
      </c>
    </row>
    <row r="151" spans="2:65" s="1" customFormat="1" ht="36" customHeight="1">
      <c r="B151" s="156"/>
      <c r="C151" s="157" t="s">
        <v>225</v>
      </c>
      <c r="D151" s="157" t="s">
        <v>168</v>
      </c>
      <c r="E151" s="158" t="s">
        <v>3482</v>
      </c>
      <c r="F151" s="159" t="s">
        <v>3483</v>
      </c>
      <c r="G151" s="160" t="s">
        <v>289</v>
      </c>
      <c r="H151" s="161">
        <v>10</v>
      </c>
      <c r="I151" s="162"/>
      <c r="J151" s="163">
        <f>ROUND(I151*H151,2)</f>
        <v>0</v>
      </c>
      <c r="K151" s="159" t="s">
        <v>3443</v>
      </c>
      <c r="L151" s="32"/>
      <c r="M151" s="164" t="s">
        <v>1</v>
      </c>
      <c r="N151" s="165" t="s">
        <v>45</v>
      </c>
      <c r="O151" s="55"/>
      <c r="P151" s="166">
        <f>O151*H151</f>
        <v>0</v>
      </c>
      <c r="Q151" s="166">
        <v>0</v>
      </c>
      <c r="R151" s="166">
        <f>Q151*H151</f>
        <v>0</v>
      </c>
      <c r="S151" s="166">
        <v>0</v>
      </c>
      <c r="T151" s="167">
        <f>S151*H151</f>
        <v>0</v>
      </c>
      <c r="AR151" s="168" t="s">
        <v>173</v>
      </c>
      <c r="AT151" s="168" t="s">
        <v>168</v>
      </c>
      <c r="AU151" s="168" t="s">
        <v>88</v>
      </c>
      <c r="AY151" s="17" t="s">
        <v>166</v>
      </c>
      <c r="BE151" s="169">
        <f>IF(N151="základní",J151,0)</f>
        <v>0</v>
      </c>
      <c r="BF151" s="169">
        <f>IF(N151="snížená",J151,0)</f>
        <v>0</v>
      </c>
      <c r="BG151" s="169">
        <f>IF(N151="zákl. přenesená",J151,0)</f>
        <v>0</v>
      </c>
      <c r="BH151" s="169">
        <f>IF(N151="sníž. přenesená",J151,0)</f>
        <v>0</v>
      </c>
      <c r="BI151" s="169">
        <f>IF(N151="nulová",J151,0)</f>
        <v>0</v>
      </c>
      <c r="BJ151" s="17" t="s">
        <v>21</v>
      </c>
      <c r="BK151" s="169">
        <f>ROUND(I151*H151,2)</f>
        <v>0</v>
      </c>
      <c r="BL151" s="17" t="s">
        <v>173</v>
      </c>
      <c r="BM151" s="168" t="s">
        <v>3484</v>
      </c>
    </row>
    <row r="152" spans="2:65" s="1" customFormat="1" ht="24" customHeight="1">
      <c r="B152" s="156"/>
      <c r="C152" s="179" t="s">
        <v>232</v>
      </c>
      <c r="D152" s="179" t="s">
        <v>226</v>
      </c>
      <c r="E152" s="180" t="s">
        <v>3485</v>
      </c>
      <c r="F152" s="181" t="s">
        <v>3486</v>
      </c>
      <c r="G152" s="182" t="s">
        <v>289</v>
      </c>
      <c r="H152" s="183">
        <v>10</v>
      </c>
      <c r="I152" s="184"/>
      <c r="J152" s="185">
        <f>ROUND(I152*H152,2)</f>
        <v>0</v>
      </c>
      <c r="K152" s="181" t="s">
        <v>3443</v>
      </c>
      <c r="L152" s="186"/>
      <c r="M152" s="187" t="s">
        <v>1</v>
      </c>
      <c r="N152" s="188" t="s">
        <v>45</v>
      </c>
      <c r="O152" s="55"/>
      <c r="P152" s="166">
        <f>O152*H152</f>
        <v>0</v>
      </c>
      <c r="Q152" s="166">
        <v>1.06E-3</v>
      </c>
      <c r="R152" s="166">
        <f>Q152*H152</f>
        <v>1.06E-2</v>
      </c>
      <c r="S152" s="166">
        <v>0</v>
      </c>
      <c r="T152" s="167">
        <f>S152*H152</f>
        <v>0</v>
      </c>
      <c r="AR152" s="168" t="s">
        <v>206</v>
      </c>
      <c r="AT152" s="168" t="s">
        <v>226</v>
      </c>
      <c r="AU152" s="168" t="s">
        <v>88</v>
      </c>
      <c r="AY152" s="17" t="s">
        <v>166</v>
      </c>
      <c r="BE152" s="169">
        <f>IF(N152="základní",J152,0)</f>
        <v>0</v>
      </c>
      <c r="BF152" s="169">
        <f>IF(N152="snížená",J152,0)</f>
        <v>0</v>
      </c>
      <c r="BG152" s="169">
        <f>IF(N152="zákl. přenesená",J152,0)</f>
        <v>0</v>
      </c>
      <c r="BH152" s="169">
        <f>IF(N152="sníž. přenesená",J152,0)</f>
        <v>0</v>
      </c>
      <c r="BI152" s="169">
        <f>IF(N152="nulová",J152,0)</f>
        <v>0</v>
      </c>
      <c r="BJ152" s="17" t="s">
        <v>21</v>
      </c>
      <c r="BK152" s="169">
        <f>ROUND(I152*H152,2)</f>
        <v>0</v>
      </c>
      <c r="BL152" s="17" t="s">
        <v>173</v>
      </c>
      <c r="BM152" s="168" t="s">
        <v>3487</v>
      </c>
    </row>
    <row r="153" spans="2:65" s="1" customFormat="1" ht="36" customHeight="1">
      <c r="B153" s="156"/>
      <c r="C153" s="157" t="s">
        <v>236</v>
      </c>
      <c r="D153" s="157" t="s">
        <v>168</v>
      </c>
      <c r="E153" s="158" t="s">
        <v>3488</v>
      </c>
      <c r="F153" s="159" t="s">
        <v>3489</v>
      </c>
      <c r="G153" s="160" t="s">
        <v>289</v>
      </c>
      <c r="H153" s="161">
        <v>80</v>
      </c>
      <c r="I153" s="162"/>
      <c r="J153" s="163">
        <f>ROUND(I153*H153,2)</f>
        <v>0</v>
      </c>
      <c r="K153" s="159" t="s">
        <v>3443</v>
      </c>
      <c r="L153" s="32"/>
      <c r="M153" s="164" t="s">
        <v>1</v>
      </c>
      <c r="N153" s="165" t="s">
        <v>45</v>
      </c>
      <c r="O153" s="55"/>
      <c r="P153" s="166">
        <f>O153*H153</f>
        <v>0</v>
      </c>
      <c r="Q153" s="166">
        <v>1.0000000000000001E-5</v>
      </c>
      <c r="R153" s="166">
        <f>Q153*H153</f>
        <v>8.0000000000000004E-4</v>
      </c>
      <c r="S153" s="166">
        <v>0</v>
      </c>
      <c r="T153" s="167">
        <f>S153*H153</f>
        <v>0</v>
      </c>
      <c r="AR153" s="168" t="s">
        <v>173</v>
      </c>
      <c r="AT153" s="168" t="s">
        <v>168</v>
      </c>
      <c r="AU153" s="168" t="s">
        <v>88</v>
      </c>
      <c r="AY153" s="17" t="s">
        <v>166</v>
      </c>
      <c r="BE153" s="169">
        <f>IF(N153="základní",J153,0)</f>
        <v>0</v>
      </c>
      <c r="BF153" s="169">
        <f>IF(N153="snížená",J153,0)</f>
        <v>0</v>
      </c>
      <c r="BG153" s="169">
        <f>IF(N153="zákl. přenesená",J153,0)</f>
        <v>0</v>
      </c>
      <c r="BH153" s="169">
        <f>IF(N153="sníž. přenesená",J153,0)</f>
        <v>0</v>
      </c>
      <c r="BI153" s="169">
        <f>IF(N153="nulová",J153,0)</f>
        <v>0</v>
      </c>
      <c r="BJ153" s="17" t="s">
        <v>21</v>
      </c>
      <c r="BK153" s="169">
        <f>ROUND(I153*H153,2)</f>
        <v>0</v>
      </c>
      <c r="BL153" s="17" t="s">
        <v>173</v>
      </c>
      <c r="BM153" s="168" t="s">
        <v>3490</v>
      </c>
    </row>
    <row r="154" spans="2:65" s="12" customFormat="1" ht="10.199999999999999">
      <c r="B154" s="170"/>
      <c r="D154" s="171" t="s">
        <v>175</v>
      </c>
      <c r="E154" s="172" t="s">
        <v>1</v>
      </c>
      <c r="F154" s="173" t="s">
        <v>3491</v>
      </c>
      <c r="H154" s="174">
        <v>80</v>
      </c>
      <c r="I154" s="175"/>
      <c r="L154" s="170"/>
      <c r="M154" s="176"/>
      <c r="N154" s="177"/>
      <c r="O154" s="177"/>
      <c r="P154" s="177"/>
      <c r="Q154" s="177"/>
      <c r="R154" s="177"/>
      <c r="S154" s="177"/>
      <c r="T154" s="178"/>
      <c r="AT154" s="172" t="s">
        <v>175</v>
      </c>
      <c r="AU154" s="172" t="s">
        <v>88</v>
      </c>
      <c r="AV154" s="12" t="s">
        <v>88</v>
      </c>
      <c r="AW154" s="12" t="s">
        <v>36</v>
      </c>
      <c r="AX154" s="12" t="s">
        <v>21</v>
      </c>
      <c r="AY154" s="172" t="s">
        <v>166</v>
      </c>
    </row>
    <row r="155" spans="2:65" s="1" customFormat="1" ht="36" customHeight="1">
      <c r="B155" s="156"/>
      <c r="C155" s="157" t="s">
        <v>8</v>
      </c>
      <c r="D155" s="157" t="s">
        <v>168</v>
      </c>
      <c r="E155" s="158" t="s">
        <v>3492</v>
      </c>
      <c r="F155" s="159" t="s">
        <v>3493</v>
      </c>
      <c r="G155" s="160" t="s">
        <v>289</v>
      </c>
      <c r="H155" s="161">
        <v>80</v>
      </c>
      <c r="I155" s="162"/>
      <c r="J155" s="163">
        <f>ROUND(I155*H155,2)</f>
        <v>0</v>
      </c>
      <c r="K155" s="159" t="s">
        <v>3443</v>
      </c>
      <c r="L155" s="32"/>
      <c r="M155" s="164" t="s">
        <v>1</v>
      </c>
      <c r="N155" s="165" t="s">
        <v>45</v>
      </c>
      <c r="O155" s="55"/>
      <c r="P155" s="166">
        <f>O155*H155</f>
        <v>0</v>
      </c>
      <c r="Q155" s="166">
        <v>1.7799999999999999E-3</v>
      </c>
      <c r="R155" s="166">
        <f>Q155*H155</f>
        <v>0.1424</v>
      </c>
      <c r="S155" s="166">
        <v>0</v>
      </c>
      <c r="T155" s="167">
        <f>S155*H155</f>
        <v>0</v>
      </c>
      <c r="AR155" s="168" t="s">
        <v>173</v>
      </c>
      <c r="AT155" s="168" t="s">
        <v>168</v>
      </c>
      <c r="AU155" s="168" t="s">
        <v>88</v>
      </c>
      <c r="AY155" s="17" t="s">
        <v>166</v>
      </c>
      <c r="BE155" s="169">
        <f>IF(N155="základní",J155,0)</f>
        <v>0</v>
      </c>
      <c r="BF155" s="169">
        <f>IF(N155="snížená",J155,0)</f>
        <v>0</v>
      </c>
      <c r="BG155" s="169">
        <f>IF(N155="zákl. přenesená",J155,0)</f>
        <v>0</v>
      </c>
      <c r="BH155" s="169">
        <f>IF(N155="sníž. přenesená",J155,0)</f>
        <v>0</v>
      </c>
      <c r="BI155" s="169">
        <f>IF(N155="nulová",J155,0)</f>
        <v>0</v>
      </c>
      <c r="BJ155" s="17" t="s">
        <v>21</v>
      </c>
      <c r="BK155" s="169">
        <f>ROUND(I155*H155,2)</f>
        <v>0</v>
      </c>
      <c r="BL155" s="17" t="s">
        <v>173</v>
      </c>
      <c r="BM155" s="168" t="s">
        <v>3494</v>
      </c>
    </row>
    <row r="156" spans="2:65" s="12" customFormat="1" ht="10.199999999999999">
      <c r="B156" s="170"/>
      <c r="D156" s="171" t="s">
        <v>175</v>
      </c>
      <c r="E156" s="172" t="s">
        <v>1</v>
      </c>
      <c r="F156" s="173" t="s">
        <v>3491</v>
      </c>
      <c r="H156" s="174">
        <v>80</v>
      </c>
      <c r="I156" s="175"/>
      <c r="L156" s="170"/>
      <c r="M156" s="176"/>
      <c r="N156" s="177"/>
      <c r="O156" s="177"/>
      <c r="P156" s="177"/>
      <c r="Q156" s="177"/>
      <c r="R156" s="177"/>
      <c r="S156" s="177"/>
      <c r="T156" s="178"/>
      <c r="AT156" s="172" t="s">
        <v>175</v>
      </c>
      <c r="AU156" s="172" t="s">
        <v>88</v>
      </c>
      <c r="AV156" s="12" t="s">
        <v>88</v>
      </c>
      <c r="AW156" s="12" t="s">
        <v>36</v>
      </c>
      <c r="AX156" s="12" t="s">
        <v>21</v>
      </c>
      <c r="AY156" s="172" t="s">
        <v>166</v>
      </c>
    </row>
    <row r="157" spans="2:65" s="1" customFormat="1" ht="36" customHeight="1">
      <c r="B157" s="156"/>
      <c r="C157" s="157" t="s">
        <v>246</v>
      </c>
      <c r="D157" s="157" t="s">
        <v>168</v>
      </c>
      <c r="E157" s="158" t="s">
        <v>3495</v>
      </c>
      <c r="F157" s="159" t="s">
        <v>3496</v>
      </c>
      <c r="G157" s="160" t="s">
        <v>289</v>
      </c>
      <c r="H157" s="161">
        <v>107</v>
      </c>
      <c r="I157" s="162"/>
      <c r="J157" s="163">
        <f>ROUND(I157*H157,2)</f>
        <v>0</v>
      </c>
      <c r="K157" s="159" t="s">
        <v>3443</v>
      </c>
      <c r="L157" s="32"/>
      <c r="M157" s="164" t="s">
        <v>1</v>
      </c>
      <c r="N157" s="165" t="s">
        <v>45</v>
      </c>
      <c r="O157" s="55"/>
      <c r="P157" s="166">
        <f>O157*H157</f>
        <v>0</v>
      </c>
      <c r="Q157" s="166">
        <v>1.0000000000000001E-5</v>
      </c>
      <c r="R157" s="166">
        <f>Q157*H157</f>
        <v>1.07E-3</v>
      </c>
      <c r="S157" s="166">
        <v>0</v>
      </c>
      <c r="T157" s="167">
        <f>S157*H157</f>
        <v>0</v>
      </c>
      <c r="AR157" s="168" t="s">
        <v>173</v>
      </c>
      <c r="AT157" s="168" t="s">
        <v>168</v>
      </c>
      <c r="AU157" s="168" t="s">
        <v>88</v>
      </c>
      <c r="AY157" s="17" t="s">
        <v>166</v>
      </c>
      <c r="BE157" s="169">
        <f>IF(N157="základní",J157,0)</f>
        <v>0</v>
      </c>
      <c r="BF157" s="169">
        <f>IF(N157="snížená",J157,0)</f>
        <v>0</v>
      </c>
      <c r="BG157" s="169">
        <f>IF(N157="zákl. přenesená",J157,0)</f>
        <v>0</v>
      </c>
      <c r="BH157" s="169">
        <f>IF(N157="sníž. přenesená",J157,0)</f>
        <v>0</v>
      </c>
      <c r="BI157" s="169">
        <f>IF(N157="nulová",J157,0)</f>
        <v>0</v>
      </c>
      <c r="BJ157" s="17" t="s">
        <v>21</v>
      </c>
      <c r="BK157" s="169">
        <f>ROUND(I157*H157,2)</f>
        <v>0</v>
      </c>
      <c r="BL157" s="17" t="s">
        <v>173</v>
      </c>
      <c r="BM157" s="168" t="s">
        <v>3497</v>
      </c>
    </row>
    <row r="158" spans="2:65" s="12" customFormat="1" ht="10.199999999999999">
      <c r="B158" s="170"/>
      <c r="D158" s="171" t="s">
        <v>175</v>
      </c>
      <c r="E158" s="172" t="s">
        <v>1</v>
      </c>
      <c r="F158" s="173" t="s">
        <v>3498</v>
      </c>
      <c r="H158" s="174">
        <v>107</v>
      </c>
      <c r="I158" s="175"/>
      <c r="L158" s="170"/>
      <c r="M158" s="176"/>
      <c r="N158" s="177"/>
      <c r="O158" s="177"/>
      <c r="P158" s="177"/>
      <c r="Q158" s="177"/>
      <c r="R158" s="177"/>
      <c r="S158" s="177"/>
      <c r="T158" s="178"/>
      <c r="AT158" s="172" t="s">
        <v>175</v>
      </c>
      <c r="AU158" s="172" t="s">
        <v>88</v>
      </c>
      <c r="AV158" s="12" t="s">
        <v>88</v>
      </c>
      <c r="AW158" s="12" t="s">
        <v>36</v>
      </c>
      <c r="AX158" s="12" t="s">
        <v>21</v>
      </c>
      <c r="AY158" s="172" t="s">
        <v>166</v>
      </c>
    </row>
    <row r="159" spans="2:65" s="1" customFormat="1" ht="36" customHeight="1">
      <c r="B159" s="156"/>
      <c r="C159" s="157" t="s">
        <v>254</v>
      </c>
      <c r="D159" s="157" t="s">
        <v>168</v>
      </c>
      <c r="E159" s="158" t="s">
        <v>3499</v>
      </c>
      <c r="F159" s="159" t="s">
        <v>3500</v>
      </c>
      <c r="G159" s="160" t="s">
        <v>289</v>
      </c>
      <c r="H159" s="161">
        <v>107</v>
      </c>
      <c r="I159" s="162"/>
      <c r="J159" s="163">
        <f>ROUND(I159*H159,2)</f>
        <v>0</v>
      </c>
      <c r="K159" s="159" t="s">
        <v>3443</v>
      </c>
      <c r="L159" s="32"/>
      <c r="M159" s="164" t="s">
        <v>1</v>
      </c>
      <c r="N159" s="165" t="s">
        <v>45</v>
      </c>
      <c r="O159" s="55"/>
      <c r="P159" s="166">
        <f>O159*H159</f>
        <v>0</v>
      </c>
      <c r="Q159" s="166">
        <v>2.6800000000000001E-3</v>
      </c>
      <c r="R159" s="166">
        <f>Q159*H159</f>
        <v>0.28676000000000001</v>
      </c>
      <c r="S159" s="166">
        <v>0</v>
      </c>
      <c r="T159" s="167">
        <f>S159*H159</f>
        <v>0</v>
      </c>
      <c r="AR159" s="168" t="s">
        <v>173</v>
      </c>
      <c r="AT159" s="168" t="s">
        <v>168</v>
      </c>
      <c r="AU159" s="168" t="s">
        <v>88</v>
      </c>
      <c r="AY159" s="17" t="s">
        <v>166</v>
      </c>
      <c r="BE159" s="169">
        <f>IF(N159="základní",J159,0)</f>
        <v>0</v>
      </c>
      <c r="BF159" s="169">
        <f>IF(N159="snížená",J159,0)</f>
        <v>0</v>
      </c>
      <c r="BG159" s="169">
        <f>IF(N159="zákl. přenesená",J159,0)</f>
        <v>0</v>
      </c>
      <c r="BH159" s="169">
        <f>IF(N159="sníž. přenesená",J159,0)</f>
        <v>0</v>
      </c>
      <c r="BI159" s="169">
        <f>IF(N159="nulová",J159,0)</f>
        <v>0</v>
      </c>
      <c r="BJ159" s="17" t="s">
        <v>21</v>
      </c>
      <c r="BK159" s="169">
        <f>ROUND(I159*H159,2)</f>
        <v>0</v>
      </c>
      <c r="BL159" s="17" t="s">
        <v>173</v>
      </c>
      <c r="BM159" s="168" t="s">
        <v>3501</v>
      </c>
    </row>
    <row r="160" spans="2:65" s="12" customFormat="1" ht="10.199999999999999">
      <c r="B160" s="170"/>
      <c r="D160" s="171" t="s">
        <v>175</v>
      </c>
      <c r="E160" s="172" t="s">
        <v>1</v>
      </c>
      <c r="F160" s="173" t="s">
        <v>3498</v>
      </c>
      <c r="H160" s="174">
        <v>107</v>
      </c>
      <c r="I160" s="175"/>
      <c r="L160" s="170"/>
      <c r="M160" s="176"/>
      <c r="N160" s="177"/>
      <c r="O160" s="177"/>
      <c r="P160" s="177"/>
      <c r="Q160" s="177"/>
      <c r="R160" s="177"/>
      <c r="S160" s="177"/>
      <c r="T160" s="178"/>
      <c r="AT160" s="172" t="s">
        <v>175</v>
      </c>
      <c r="AU160" s="172" t="s">
        <v>88</v>
      </c>
      <c r="AV160" s="12" t="s">
        <v>88</v>
      </c>
      <c r="AW160" s="12" t="s">
        <v>36</v>
      </c>
      <c r="AX160" s="12" t="s">
        <v>21</v>
      </c>
      <c r="AY160" s="172" t="s">
        <v>166</v>
      </c>
    </row>
    <row r="161" spans="2:65" s="1" customFormat="1" ht="36" customHeight="1">
      <c r="B161" s="156"/>
      <c r="C161" s="157" t="s">
        <v>259</v>
      </c>
      <c r="D161" s="157" t="s">
        <v>168</v>
      </c>
      <c r="E161" s="158" t="s">
        <v>3502</v>
      </c>
      <c r="F161" s="159" t="s">
        <v>3503</v>
      </c>
      <c r="G161" s="160" t="s">
        <v>289</v>
      </c>
      <c r="H161" s="161">
        <v>25</v>
      </c>
      <c r="I161" s="162"/>
      <c r="J161" s="163">
        <f t="shared" ref="J161:J180" si="0">ROUND(I161*H161,2)</f>
        <v>0</v>
      </c>
      <c r="K161" s="159" t="s">
        <v>3443</v>
      </c>
      <c r="L161" s="32"/>
      <c r="M161" s="164" t="s">
        <v>1</v>
      </c>
      <c r="N161" s="165" t="s">
        <v>45</v>
      </c>
      <c r="O161" s="55"/>
      <c r="P161" s="166">
        <f t="shared" ref="P161:P180" si="1">O161*H161</f>
        <v>0</v>
      </c>
      <c r="Q161" s="166">
        <v>1.0000000000000001E-5</v>
      </c>
      <c r="R161" s="166">
        <f t="shared" ref="R161:R180" si="2">Q161*H161</f>
        <v>2.5000000000000001E-4</v>
      </c>
      <c r="S161" s="166">
        <v>0</v>
      </c>
      <c r="T161" s="167">
        <f t="shared" ref="T161:T180" si="3">S161*H161</f>
        <v>0</v>
      </c>
      <c r="AR161" s="168" t="s">
        <v>173</v>
      </c>
      <c r="AT161" s="168" t="s">
        <v>168</v>
      </c>
      <c r="AU161" s="168" t="s">
        <v>88</v>
      </c>
      <c r="AY161" s="17" t="s">
        <v>166</v>
      </c>
      <c r="BE161" s="169">
        <f t="shared" ref="BE161:BE180" si="4">IF(N161="základní",J161,0)</f>
        <v>0</v>
      </c>
      <c r="BF161" s="169">
        <f t="shared" ref="BF161:BF180" si="5">IF(N161="snížená",J161,0)</f>
        <v>0</v>
      </c>
      <c r="BG161" s="169">
        <f t="shared" ref="BG161:BG180" si="6">IF(N161="zákl. přenesená",J161,0)</f>
        <v>0</v>
      </c>
      <c r="BH161" s="169">
        <f t="shared" ref="BH161:BH180" si="7">IF(N161="sníž. přenesená",J161,0)</f>
        <v>0</v>
      </c>
      <c r="BI161" s="169">
        <f t="shared" ref="BI161:BI180" si="8">IF(N161="nulová",J161,0)</f>
        <v>0</v>
      </c>
      <c r="BJ161" s="17" t="s">
        <v>21</v>
      </c>
      <c r="BK161" s="169">
        <f t="shared" ref="BK161:BK180" si="9">ROUND(I161*H161,2)</f>
        <v>0</v>
      </c>
      <c r="BL161" s="17" t="s">
        <v>173</v>
      </c>
      <c r="BM161" s="168" t="s">
        <v>3504</v>
      </c>
    </row>
    <row r="162" spans="2:65" s="1" customFormat="1" ht="36" customHeight="1">
      <c r="B162" s="156"/>
      <c r="C162" s="157" t="s">
        <v>263</v>
      </c>
      <c r="D162" s="157" t="s">
        <v>168</v>
      </c>
      <c r="E162" s="158" t="s">
        <v>3505</v>
      </c>
      <c r="F162" s="159" t="s">
        <v>3506</v>
      </c>
      <c r="G162" s="160" t="s">
        <v>289</v>
      </c>
      <c r="H162" s="161">
        <v>25</v>
      </c>
      <c r="I162" s="162"/>
      <c r="J162" s="163">
        <f t="shared" si="0"/>
        <v>0</v>
      </c>
      <c r="K162" s="159" t="s">
        <v>3443</v>
      </c>
      <c r="L162" s="32"/>
      <c r="M162" s="164" t="s">
        <v>1</v>
      </c>
      <c r="N162" s="165" t="s">
        <v>45</v>
      </c>
      <c r="O162" s="55"/>
      <c r="P162" s="166">
        <f t="shared" si="1"/>
        <v>0</v>
      </c>
      <c r="Q162" s="166">
        <v>4.2700000000000004E-3</v>
      </c>
      <c r="R162" s="166">
        <f t="shared" si="2"/>
        <v>0.10675000000000001</v>
      </c>
      <c r="S162" s="166">
        <v>0</v>
      </c>
      <c r="T162" s="167">
        <f t="shared" si="3"/>
        <v>0</v>
      </c>
      <c r="AR162" s="168" t="s">
        <v>173</v>
      </c>
      <c r="AT162" s="168" t="s">
        <v>168</v>
      </c>
      <c r="AU162" s="168" t="s">
        <v>88</v>
      </c>
      <c r="AY162" s="17" t="s">
        <v>166</v>
      </c>
      <c r="BE162" s="169">
        <f t="shared" si="4"/>
        <v>0</v>
      </c>
      <c r="BF162" s="169">
        <f t="shared" si="5"/>
        <v>0</v>
      </c>
      <c r="BG162" s="169">
        <f t="shared" si="6"/>
        <v>0</v>
      </c>
      <c r="BH162" s="169">
        <f t="shared" si="7"/>
        <v>0</v>
      </c>
      <c r="BI162" s="169">
        <f t="shared" si="8"/>
        <v>0</v>
      </c>
      <c r="BJ162" s="17" t="s">
        <v>21</v>
      </c>
      <c r="BK162" s="169">
        <f t="shared" si="9"/>
        <v>0</v>
      </c>
      <c r="BL162" s="17" t="s">
        <v>173</v>
      </c>
      <c r="BM162" s="168" t="s">
        <v>3507</v>
      </c>
    </row>
    <row r="163" spans="2:65" s="1" customFormat="1" ht="36" customHeight="1">
      <c r="B163" s="156"/>
      <c r="C163" s="157" t="s">
        <v>267</v>
      </c>
      <c r="D163" s="157" t="s">
        <v>168</v>
      </c>
      <c r="E163" s="158" t="s">
        <v>3508</v>
      </c>
      <c r="F163" s="159" t="s">
        <v>3509</v>
      </c>
      <c r="G163" s="160" t="s">
        <v>289</v>
      </c>
      <c r="H163" s="161">
        <v>31.5</v>
      </c>
      <c r="I163" s="162"/>
      <c r="J163" s="163">
        <f t="shared" si="0"/>
        <v>0</v>
      </c>
      <c r="K163" s="159" t="s">
        <v>3443</v>
      </c>
      <c r="L163" s="32"/>
      <c r="M163" s="164" t="s">
        <v>1</v>
      </c>
      <c r="N163" s="165" t="s">
        <v>45</v>
      </c>
      <c r="O163" s="55"/>
      <c r="P163" s="166">
        <f t="shared" si="1"/>
        <v>0</v>
      </c>
      <c r="Q163" s="166">
        <v>2.0000000000000002E-5</v>
      </c>
      <c r="R163" s="166">
        <f t="shared" si="2"/>
        <v>6.3000000000000003E-4</v>
      </c>
      <c r="S163" s="166">
        <v>0</v>
      </c>
      <c r="T163" s="167">
        <f t="shared" si="3"/>
        <v>0</v>
      </c>
      <c r="AR163" s="168" t="s">
        <v>173</v>
      </c>
      <c r="AT163" s="168" t="s">
        <v>168</v>
      </c>
      <c r="AU163" s="168" t="s">
        <v>88</v>
      </c>
      <c r="AY163" s="17" t="s">
        <v>166</v>
      </c>
      <c r="BE163" s="169">
        <f t="shared" si="4"/>
        <v>0</v>
      </c>
      <c r="BF163" s="169">
        <f t="shared" si="5"/>
        <v>0</v>
      </c>
      <c r="BG163" s="169">
        <f t="shared" si="6"/>
        <v>0</v>
      </c>
      <c r="BH163" s="169">
        <f t="shared" si="7"/>
        <v>0</v>
      </c>
      <c r="BI163" s="169">
        <f t="shared" si="8"/>
        <v>0</v>
      </c>
      <c r="BJ163" s="17" t="s">
        <v>21</v>
      </c>
      <c r="BK163" s="169">
        <f t="shared" si="9"/>
        <v>0</v>
      </c>
      <c r="BL163" s="17" t="s">
        <v>173</v>
      </c>
      <c r="BM163" s="168" t="s">
        <v>3510</v>
      </c>
    </row>
    <row r="164" spans="2:65" s="1" customFormat="1" ht="36" customHeight="1">
      <c r="B164" s="156"/>
      <c r="C164" s="157" t="s">
        <v>7</v>
      </c>
      <c r="D164" s="157" t="s">
        <v>168</v>
      </c>
      <c r="E164" s="158" t="s">
        <v>3511</v>
      </c>
      <c r="F164" s="159" t="s">
        <v>3512</v>
      </c>
      <c r="G164" s="160" t="s">
        <v>289</v>
      </c>
      <c r="H164" s="161">
        <v>31.5</v>
      </c>
      <c r="I164" s="162"/>
      <c r="J164" s="163">
        <f t="shared" si="0"/>
        <v>0</v>
      </c>
      <c r="K164" s="159" t="s">
        <v>3443</v>
      </c>
      <c r="L164" s="32"/>
      <c r="M164" s="164" t="s">
        <v>1</v>
      </c>
      <c r="N164" s="165" t="s">
        <v>45</v>
      </c>
      <c r="O164" s="55"/>
      <c r="P164" s="166">
        <f t="shared" si="1"/>
        <v>0</v>
      </c>
      <c r="Q164" s="166">
        <v>7.26E-3</v>
      </c>
      <c r="R164" s="166">
        <f t="shared" si="2"/>
        <v>0.22869</v>
      </c>
      <c r="S164" s="166">
        <v>0</v>
      </c>
      <c r="T164" s="167">
        <f t="shared" si="3"/>
        <v>0</v>
      </c>
      <c r="AR164" s="168" t="s">
        <v>173</v>
      </c>
      <c r="AT164" s="168" t="s">
        <v>168</v>
      </c>
      <c r="AU164" s="168" t="s">
        <v>88</v>
      </c>
      <c r="AY164" s="17" t="s">
        <v>166</v>
      </c>
      <c r="BE164" s="169">
        <f t="shared" si="4"/>
        <v>0</v>
      </c>
      <c r="BF164" s="169">
        <f t="shared" si="5"/>
        <v>0</v>
      </c>
      <c r="BG164" s="169">
        <f t="shared" si="6"/>
        <v>0</v>
      </c>
      <c r="BH164" s="169">
        <f t="shared" si="7"/>
        <v>0</v>
      </c>
      <c r="BI164" s="169">
        <f t="shared" si="8"/>
        <v>0</v>
      </c>
      <c r="BJ164" s="17" t="s">
        <v>21</v>
      </c>
      <c r="BK164" s="169">
        <f t="shared" si="9"/>
        <v>0</v>
      </c>
      <c r="BL164" s="17" t="s">
        <v>173</v>
      </c>
      <c r="BM164" s="168" t="s">
        <v>3513</v>
      </c>
    </row>
    <row r="165" spans="2:65" s="1" customFormat="1" ht="36" customHeight="1">
      <c r="B165" s="156"/>
      <c r="C165" s="157" t="s">
        <v>276</v>
      </c>
      <c r="D165" s="157" t="s">
        <v>168</v>
      </c>
      <c r="E165" s="158" t="s">
        <v>3514</v>
      </c>
      <c r="F165" s="159" t="s">
        <v>3515</v>
      </c>
      <c r="G165" s="160" t="s">
        <v>223</v>
      </c>
      <c r="H165" s="161">
        <v>1</v>
      </c>
      <c r="I165" s="162"/>
      <c r="J165" s="163">
        <f t="shared" si="0"/>
        <v>0</v>
      </c>
      <c r="K165" s="159" t="s">
        <v>3443</v>
      </c>
      <c r="L165" s="32"/>
      <c r="M165" s="164" t="s">
        <v>1</v>
      </c>
      <c r="N165" s="165" t="s">
        <v>45</v>
      </c>
      <c r="O165" s="55"/>
      <c r="P165" s="166">
        <f t="shared" si="1"/>
        <v>0</v>
      </c>
      <c r="Q165" s="166">
        <v>5.8029999999999998E-2</v>
      </c>
      <c r="R165" s="166">
        <f t="shared" si="2"/>
        <v>5.8029999999999998E-2</v>
      </c>
      <c r="S165" s="166">
        <v>0</v>
      </c>
      <c r="T165" s="167">
        <f t="shared" si="3"/>
        <v>0</v>
      </c>
      <c r="AR165" s="168" t="s">
        <v>173</v>
      </c>
      <c r="AT165" s="168" t="s">
        <v>168</v>
      </c>
      <c r="AU165" s="168" t="s">
        <v>88</v>
      </c>
      <c r="AY165" s="17" t="s">
        <v>166</v>
      </c>
      <c r="BE165" s="169">
        <f t="shared" si="4"/>
        <v>0</v>
      </c>
      <c r="BF165" s="169">
        <f t="shared" si="5"/>
        <v>0</v>
      </c>
      <c r="BG165" s="169">
        <f t="shared" si="6"/>
        <v>0</v>
      </c>
      <c r="BH165" s="169">
        <f t="shared" si="7"/>
        <v>0</v>
      </c>
      <c r="BI165" s="169">
        <f t="shared" si="8"/>
        <v>0</v>
      </c>
      <c r="BJ165" s="17" t="s">
        <v>21</v>
      </c>
      <c r="BK165" s="169">
        <f t="shared" si="9"/>
        <v>0</v>
      </c>
      <c r="BL165" s="17" t="s">
        <v>173</v>
      </c>
      <c r="BM165" s="168" t="s">
        <v>3516</v>
      </c>
    </row>
    <row r="166" spans="2:65" s="1" customFormat="1" ht="36" customHeight="1">
      <c r="B166" s="156"/>
      <c r="C166" s="157" t="s">
        <v>281</v>
      </c>
      <c r="D166" s="157" t="s">
        <v>168</v>
      </c>
      <c r="E166" s="158" t="s">
        <v>3517</v>
      </c>
      <c r="F166" s="159" t="s">
        <v>3518</v>
      </c>
      <c r="G166" s="160" t="s">
        <v>223</v>
      </c>
      <c r="H166" s="161">
        <v>2</v>
      </c>
      <c r="I166" s="162"/>
      <c r="J166" s="163">
        <f t="shared" si="0"/>
        <v>0</v>
      </c>
      <c r="K166" s="159" t="s">
        <v>3443</v>
      </c>
      <c r="L166" s="32"/>
      <c r="M166" s="164" t="s">
        <v>1</v>
      </c>
      <c r="N166" s="165" t="s">
        <v>45</v>
      </c>
      <c r="O166" s="55"/>
      <c r="P166" s="166">
        <f t="shared" si="1"/>
        <v>0</v>
      </c>
      <c r="Q166" s="166">
        <v>6.8769999999999998E-2</v>
      </c>
      <c r="R166" s="166">
        <f t="shared" si="2"/>
        <v>0.13754</v>
      </c>
      <c r="S166" s="166">
        <v>0</v>
      </c>
      <c r="T166" s="167">
        <f t="shared" si="3"/>
        <v>0</v>
      </c>
      <c r="AR166" s="168" t="s">
        <v>173</v>
      </c>
      <c r="AT166" s="168" t="s">
        <v>168</v>
      </c>
      <c r="AU166" s="168" t="s">
        <v>88</v>
      </c>
      <c r="AY166" s="17" t="s">
        <v>166</v>
      </c>
      <c r="BE166" s="169">
        <f t="shared" si="4"/>
        <v>0</v>
      </c>
      <c r="BF166" s="169">
        <f t="shared" si="5"/>
        <v>0</v>
      </c>
      <c r="BG166" s="169">
        <f t="shared" si="6"/>
        <v>0</v>
      </c>
      <c r="BH166" s="169">
        <f t="shared" si="7"/>
        <v>0</v>
      </c>
      <c r="BI166" s="169">
        <f t="shared" si="8"/>
        <v>0</v>
      </c>
      <c r="BJ166" s="17" t="s">
        <v>21</v>
      </c>
      <c r="BK166" s="169">
        <f t="shared" si="9"/>
        <v>0</v>
      </c>
      <c r="BL166" s="17" t="s">
        <v>173</v>
      </c>
      <c r="BM166" s="168" t="s">
        <v>3519</v>
      </c>
    </row>
    <row r="167" spans="2:65" s="1" customFormat="1" ht="36" customHeight="1">
      <c r="B167" s="156"/>
      <c r="C167" s="157" t="s">
        <v>286</v>
      </c>
      <c r="D167" s="157" t="s">
        <v>168</v>
      </c>
      <c r="E167" s="158" t="s">
        <v>3520</v>
      </c>
      <c r="F167" s="159" t="s">
        <v>3521</v>
      </c>
      <c r="G167" s="160" t="s">
        <v>223</v>
      </c>
      <c r="H167" s="161">
        <v>4</v>
      </c>
      <c r="I167" s="162"/>
      <c r="J167" s="163">
        <f t="shared" si="0"/>
        <v>0</v>
      </c>
      <c r="K167" s="159" t="s">
        <v>3443</v>
      </c>
      <c r="L167" s="32"/>
      <c r="M167" s="164" t="s">
        <v>1</v>
      </c>
      <c r="N167" s="165" t="s">
        <v>45</v>
      </c>
      <c r="O167" s="55"/>
      <c r="P167" s="166">
        <f t="shared" si="1"/>
        <v>0</v>
      </c>
      <c r="Q167" s="166">
        <v>6.9470000000000004E-2</v>
      </c>
      <c r="R167" s="166">
        <f t="shared" si="2"/>
        <v>0.27788000000000002</v>
      </c>
      <c r="S167" s="166">
        <v>0</v>
      </c>
      <c r="T167" s="167">
        <f t="shared" si="3"/>
        <v>0</v>
      </c>
      <c r="AR167" s="168" t="s">
        <v>173</v>
      </c>
      <c r="AT167" s="168" t="s">
        <v>168</v>
      </c>
      <c r="AU167" s="168" t="s">
        <v>88</v>
      </c>
      <c r="AY167" s="17" t="s">
        <v>166</v>
      </c>
      <c r="BE167" s="169">
        <f t="shared" si="4"/>
        <v>0</v>
      </c>
      <c r="BF167" s="169">
        <f t="shared" si="5"/>
        <v>0</v>
      </c>
      <c r="BG167" s="169">
        <f t="shared" si="6"/>
        <v>0</v>
      </c>
      <c r="BH167" s="169">
        <f t="shared" si="7"/>
        <v>0</v>
      </c>
      <c r="BI167" s="169">
        <f t="shared" si="8"/>
        <v>0</v>
      </c>
      <c r="BJ167" s="17" t="s">
        <v>21</v>
      </c>
      <c r="BK167" s="169">
        <f t="shared" si="9"/>
        <v>0</v>
      </c>
      <c r="BL167" s="17" t="s">
        <v>173</v>
      </c>
      <c r="BM167" s="168" t="s">
        <v>3522</v>
      </c>
    </row>
    <row r="168" spans="2:65" s="1" customFormat="1" ht="36" customHeight="1">
      <c r="B168" s="156"/>
      <c r="C168" s="157" t="s">
        <v>291</v>
      </c>
      <c r="D168" s="157" t="s">
        <v>168</v>
      </c>
      <c r="E168" s="158" t="s">
        <v>3523</v>
      </c>
      <c r="F168" s="159" t="s">
        <v>3524</v>
      </c>
      <c r="G168" s="160" t="s">
        <v>223</v>
      </c>
      <c r="H168" s="161">
        <v>7</v>
      </c>
      <c r="I168" s="162"/>
      <c r="J168" s="163">
        <f t="shared" si="0"/>
        <v>0</v>
      </c>
      <c r="K168" s="159" t="s">
        <v>3443</v>
      </c>
      <c r="L168" s="32"/>
      <c r="M168" s="164" t="s">
        <v>1</v>
      </c>
      <c r="N168" s="165" t="s">
        <v>45</v>
      </c>
      <c r="O168" s="55"/>
      <c r="P168" s="166">
        <f t="shared" si="1"/>
        <v>0</v>
      </c>
      <c r="Q168" s="166">
        <v>1.136E-2</v>
      </c>
      <c r="R168" s="166">
        <f t="shared" si="2"/>
        <v>7.9520000000000007E-2</v>
      </c>
      <c r="S168" s="166">
        <v>0</v>
      </c>
      <c r="T168" s="167">
        <f t="shared" si="3"/>
        <v>0</v>
      </c>
      <c r="AR168" s="168" t="s">
        <v>173</v>
      </c>
      <c r="AT168" s="168" t="s">
        <v>168</v>
      </c>
      <c r="AU168" s="168" t="s">
        <v>88</v>
      </c>
      <c r="AY168" s="17" t="s">
        <v>166</v>
      </c>
      <c r="BE168" s="169">
        <f t="shared" si="4"/>
        <v>0</v>
      </c>
      <c r="BF168" s="169">
        <f t="shared" si="5"/>
        <v>0</v>
      </c>
      <c r="BG168" s="169">
        <f t="shared" si="6"/>
        <v>0</v>
      </c>
      <c r="BH168" s="169">
        <f t="shared" si="7"/>
        <v>0</v>
      </c>
      <c r="BI168" s="169">
        <f t="shared" si="8"/>
        <v>0</v>
      </c>
      <c r="BJ168" s="17" t="s">
        <v>21</v>
      </c>
      <c r="BK168" s="169">
        <f t="shared" si="9"/>
        <v>0</v>
      </c>
      <c r="BL168" s="17" t="s">
        <v>173</v>
      </c>
      <c r="BM168" s="168" t="s">
        <v>3525</v>
      </c>
    </row>
    <row r="169" spans="2:65" s="1" customFormat="1" ht="36" customHeight="1">
      <c r="B169" s="156"/>
      <c r="C169" s="157" t="s">
        <v>296</v>
      </c>
      <c r="D169" s="157" t="s">
        <v>168</v>
      </c>
      <c r="E169" s="158" t="s">
        <v>3526</v>
      </c>
      <c r="F169" s="159" t="s">
        <v>3527</v>
      </c>
      <c r="G169" s="160" t="s">
        <v>223</v>
      </c>
      <c r="H169" s="161">
        <v>7</v>
      </c>
      <c r="I169" s="162"/>
      <c r="J169" s="163">
        <f t="shared" si="0"/>
        <v>0</v>
      </c>
      <c r="K169" s="159" t="s">
        <v>3443</v>
      </c>
      <c r="L169" s="32"/>
      <c r="M169" s="164" t="s">
        <v>1</v>
      </c>
      <c r="N169" s="165" t="s">
        <v>45</v>
      </c>
      <c r="O169" s="55"/>
      <c r="P169" s="166">
        <f t="shared" si="1"/>
        <v>0</v>
      </c>
      <c r="Q169" s="166">
        <v>6.2199999999999998E-3</v>
      </c>
      <c r="R169" s="166">
        <f t="shared" si="2"/>
        <v>4.3539999999999995E-2</v>
      </c>
      <c r="S169" s="166">
        <v>0</v>
      </c>
      <c r="T169" s="167">
        <f t="shared" si="3"/>
        <v>0</v>
      </c>
      <c r="AR169" s="168" t="s">
        <v>173</v>
      </c>
      <c r="AT169" s="168" t="s">
        <v>168</v>
      </c>
      <c r="AU169" s="168" t="s">
        <v>88</v>
      </c>
      <c r="AY169" s="17" t="s">
        <v>166</v>
      </c>
      <c r="BE169" s="169">
        <f t="shared" si="4"/>
        <v>0</v>
      </c>
      <c r="BF169" s="169">
        <f t="shared" si="5"/>
        <v>0</v>
      </c>
      <c r="BG169" s="169">
        <f t="shared" si="6"/>
        <v>0</v>
      </c>
      <c r="BH169" s="169">
        <f t="shared" si="7"/>
        <v>0</v>
      </c>
      <c r="BI169" s="169">
        <f t="shared" si="8"/>
        <v>0</v>
      </c>
      <c r="BJ169" s="17" t="s">
        <v>21</v>
      </c>
      <c r="BK169" s="169">
        <f t="shared" si="9"/>
        <v>0</v>
      </c>
      <c r="BL169" s="17" t="s">
        <v>173</v>
      </c>
      <c r="BM169" s="168" t="s">
        <v>3528</v>
      </c>
    </row>
    <row r="170" spans="2:65" s="1" customFormat="1" ht="36" customHeight="1">
      <c r="B170" s="156"/>
      <c r="C170" s="157" t="s">
        <v>301</v>
      </c>
      <c r="D170" s="157" t="s">
        <v>168</v>
      </c>
      <c r="E170" s="158" t="s">
        <v>3529</v>
      </c>
      <c r="F170" s="159" t="s">
        <v>3530</v>
      </c>
      <c r="G170" s="160" t="s">
        <v>223</v>
      </c>
      <c r="H170" s="161">
        <v>7</v>
      </c>
      <c r="I170" s="162"/>
      <c r="J170" s="163">
        <f t="shared" si="0"/>
        <v>0</v>
      </c>
      <c r="K170" s="159" t="s">
        <v>3443</v>
      </c>
      <c r="L170" s="32"/>
      <c r="M170" s="164" t="s">
        <v>1</v>
      </c>
      <c r="N170" s="165" t="s">
        <v>45</v>
      </c>
      <c r="O170" s="55"/>
      <c r="P170" s="166">
        <f t="shared" si="1"/>
        <v>0</v>
      </c>
      <c r="Q170" s="166">
        <v>0</v>
      </c>
      <c r="R170" s="166">
        <f t="shared" si="2"/>
        <v>0</v>
      </c>
      <c r="S170" s="166">
        <v>0</v>
      </c>
      <c r="T170" s="167">
        <f t="shared" si="3"/>
        <v>0</v>
      </c>
      <c r="AR170" s="168" t="s">
        <v>173</v>
      </c>
      <c r="AT170" s="168" t="s">
        <v>168</v>
      </c>
      <c r="AU170" s="168" t="s">
        <v>88</v>
      </c>
      <c r="AY170" s="17" t="s">
        <v>166</v>
      </c>
      <c r="BE170" s="169">
        <f t="shared" si="4"/>
        <v>0</v>
      </c>
      <c r="BF170" s="169">
        <f t="shared" si="5"/>
        <v>0</v>
      </c>
      <c r="BG170" s="169">
        <f t="shared" si="6"/>
        <v>0</v>
      </c>
      <c r="BH170" s="169">
        <f t="shared" si="7"/>
        <v>0</v>
      </c>
      <c r="BI170" s="169">
        <f t="shared" si="8"/>
        <v>0</v>
      </c>
      <c r="BJ170" s="17" t="s">
        <v>21</v>
      </c>
      <c r="BK170" s="169">
        <f t="shared" si="9"/>
        <v>0</v>
      </c>
      <c r="BL170" s="17" t="s">
        <v>173</v>
      </c>
      <c r="BM170" s="168" t="s">
        <v>3531</v>
      </c>
    </row>
    <row r="171" spans="2:65" s="1" customFormat="1" ht="36" customHeight="1">
      <c r="B171" s="156"/>
      <c r="C171" s="157" t="s">
        <v>439</v>
      </c>
      <c r="D171" s="157" t="s">
        <v>168</v>
      </c>
      <c r="E171" s="158" t="s">
        <v>3532</v>
      </c>
      <c r="F171" s="159" t="s">
        <v>3533</v>
      </c>
      <c r="G171" s="160" t="s">
        <v>223</v>
      </c>
      <c r="H171" s="161">
        <v>7</v>
      </c>
      <c r="I171" s="162"/>
      <c r="J171" s="163">
        <f t="shared" si="0"/>
        <v>0</v>
      </c>
      <c r="K171" s="159" t="s">
        <v>3443</v>
      </c>
      <c r="L171" s="32"/>
      <c r="M171" s="164" t="s">
        <v>1</v>
      </c>
      <c r="N171" s="165" t="s">
        <v>45</v>
      </c>
      <c r="O171" s="55"/>
      <c r="P171" s="166">
        <f t="shared" si="1"/>
        <v>0</v>
      </c>
      <c r="Q171" s="166">
        <v>3.6360000000000003E-2</v>
      </c>
      <c r="R171" s="166">
        <f t="shared" si="2"/>
        <v>0.25452000000000002</v>
      </c>
      <c r="S171" s="166">
        <v>0</v>
      </c>
      <c r="T171" s="167">
        <f t="shared" si="3"/>
        <v>0</v>
      </c>
      <c r="AR171" s="168" t="s">
        <v>173</v>
      </c>
      <c r="AT171" s="168" t="s">
        <v>168</v>
      </c>
      <c r="AU171" s="168" t="s">
        <v>88</v>
      </c>
      <c r="AY171" s="17" t="s">
        <v>166</v>
      </c>
      <c r="BE171" s="169">
        <f t="shared" si="4"/>
        <v>0</v>
      </c>
      <c r="BF171" s="169">
        <f t="shared" si="5"/>
        <v>0</v>
      </c>
      <c r="BG171" s="169">
        <f t="shared" si="6"/>
        <v>0</v>
      </c>
      <c r="BH171" s="169">
        <f t="shared" si="7"/>
        <v>0</v>
      </c>
      <c r="BI171" s="169">
        <f t="shared" si="8"/>
        <v>0</v>
      </c>
      <c r="BJ171" s="17" t="s">
        <v>21</v>
      </c>
      <c r="BK171" s="169">
        <f t="shared" si="9"/>
        <v>0</v>
      </c>
      <c r="BL171" s="17" t="s">
        <v>173</v>
      </c>
      <c r="BM171" s="168" t="s">
        <v>3534</v>
      </c>
    </row>
    <row r="172" spans="2:65" s="1" customFormat="1" ht="36" customHeight="1">
      <c r="B172" s="156"/>
      <c r="C172" s="157" t="s">
        <v>444</v>
      </c>
      <c r="D172" s="157" t="s">
        <v>168</v>
      </c>
      <c r="E172" s="158" t="s">
        <v>3535</v>
      </c>
      <c r="F172" s="159" t="s">
        <v>3536</v>
      </c>
      <c r="G172" s="160" t="s">
        <v>223</v>
      </c>
      <c r="H172" s="161">
        <v>1</v>
      </c>
      <c r="I172" s="162"/>
      <c r="J172" s="163">
        <f t="shared" si="0"/>
        <v>0</v>
      </c>
      <c r="K172" s="159" t="s">
        <v>3443</v>
      </c>
      <c r="L172" s="32"/>
      <c r="M172" s="164" t="s">
        <v>1</v>
      </c>
      <c r="N172" s="165" t="s">
        <v>45</v>
      </c>
      <c r="O172" s="55"/>
      <c r="P172" s="166">
        <f t="shared" si="1"/>
        <v>0</v>
      </c>
      <c r="Q172" s="166">
        <v>0.16477</v>
      </c>
      <c r="R172" s="166">
        <f t="shared" si="2"/>
        <v>0.16477</v>
      </c>
      <c r="S172" s="166">
        <v>0</v>
      </c>
      <c r="T172" s="167">
        <f t="shared" si="3"/>
        <v>0</v>
      </c>
      <c r="AR172" s="168" t="s">
        <v>173</v>
      </c>
      <c r="AT172" s="168" t="s">
        <v>168</v>
      </c>
      <c r="AU172" s="168" t="s">
        <v>88</v>
      </c>
      <c r="AY172" s="17" t="s">
        <v>166</v>
      </c>
      <c r="BE172" s="169">
        <f t="shared" si="4"/>
        <v>0</v>
      </c>
      <c r="BF172" s="169">
        <f t="shared" si="5"/>
        <v>0</v>
      </c>
      <c r="BG172" s="169">
        <f t="shared" si="6"/>
        <v>0</v>
      </c>
      <c r="BH172" s="169">
        <f t="shared" si="7"/>
        <v>0</v>
      </c>
      <c r="BI172" s="169">
        <f t="shared" si="8"/>
        <v>0</v>
      </c>
      <c r="BJ172" s="17" t="s">
        <v>21</v>
      </c>
      <c r="BK172" s="169">
        <f t="shared" si="9"/>
        <v>0</v>
      </c>
      <c r="BL172" s="17" t="s">
        <v>173</v>
      </c>
      <c r="BM172" s="168" t="s">
        <v>3537</v>
      </c>
    </row>
    <row r="173" spans="2:65" s="1" customFormat="1" ht="36" customHeight="1">
      <c r="B173" s="156"/>
      <c r="C173" s="157" t="s">
        <v>449</v>
      </c>
      <c r="D173" s="157" t="s">
        <v>168</v>
      </c>
      <c r="E173" s="158" t="s">
        <v>3538</v>
      </c>
      <c r="F173" s="159" t="s">
        <v>3539</v>
      </c>
      <c r="G173" s="160" t="s">
        <v>223</v>
      </c>
      <c r="H173" s="161">
        <v>1</v>
      </c>
      <c r="I173" s="162"/>
      <c r="J173" s="163">
        <f t="shared" si="0"/>
        <v>0</v>
      </c>
      <c r="K173" s="159" t="s">
        <v>3443</v>
      </c>
      <c r="L173" s="32"/>
      <c r="M173" s="164" t="s">
        <v>1</v>
      </c>
      <c r="N173" s="165" t="s">
        <v>45</v>
      </c>
      <c r="O173" s="55"/>
      <c r="P173" s="166">
        <f t="shared" si="1"/>
        <v>0</v>
      </c>
      <c r="Q173" s="166">
        <v>7.2910000000000003E-2</v>
      </c>
      <c r="R173" s="166">
        <f t="shared" si="2"/>
        <v>7.2910000000000003E-2</v>
      </c>
      <c r="S173" s="166">
        <v>0</v>
      </c>
      <c r="T173" s="167">
        <f t="shared" si="3"/>
        <v>0</v>
      </c>
      <c r="AR173" s="168" t="s">
        <v>173</v>
      </c>
      <c r="AT173" s="168" t="s">
        <v>168</v>
      </c>
      <c r="AU173" s="168" t="s">
        <v>88</v>
      </c>
      <c r="AY173" s="17" t="s">
        <v>166</v>
      </c>
      <c r="BE173" s="169">
        <f t="shared" si="4"/>
        <v>0</v>
      </c>
      <c r="BF173" s="169">
        <f t="shared" si="5"/>
        <v>0</v>
      </c>
      <c r="BG173" s="169">
        <f t="shared" si="6"/>
        <v>0</v>
      </c>
      <c r="BH173" s="169">
        <f t="shared" si="7"/>
        <v>0</v>
      </c>
      <c r="BI173" s="169">
        <f t="shared" si="8"/>
        <v>0</v>
      </c>
      <c r="BJ173" s="17" t="s">
        <v>21</v>
      </c>
      <c r="BK173" s="169">
        <f t="shared" si="9"/>
        <v>0</v>
      </c>
      <c r="BL173" s="17" t="s">
        <v>173</v>
      </c>
      <c r="BM173" s="168" t="s">
        <v>3540</v>
      </c>
    </row>
    <row r="174" spans="2:65" s="1" customFormat="1" ht="36" customHeight="1">
      <c r="B174" s="156"/>
      <c r="C174" s="157" t="s">
        <v>453</v>
      </c>
      <c r="D174" s="157" t="s">
        <v>168</v>
      </c>
      <c r="E174" s="158" t="s">
        <v>3541</v>
      </c>
      <c r="F174" s="159" t="s">
        <v>3542</v>
      </c>
      <c r="G174" s="160" t="s">
        <v>223</v>
      </c>
      <c r="H174" s="161">
        <v>1</v>
      </c>
      <c r="I174" s="162"/>
      <c r="J174" s="163">
        <f t="shared" si="0"/>
        <v>0</v>
      </c>
      <c r="K174" s="159" t="s">
        <v>3443</v>
      </c>
      <c r="L174" s="32"/>
      <c r="M174" s="164" t="s">
        <v>1</v>
      </c>
      <c r="N174" s="165" t="s">
        <v>45</v>
      </c>
      <c r="O174" s="55"/>
      <c r="P174" s="166">
        <f t="shared" si="1"/>
        <v>0</v>
      </c>
      <c r="Q174" s="166">
        <v>0</v>
      </c>
      <c r="R174" s="166">
        <f t="shared" si="2"/>
        <v>0</v>
      </c>
      <c r="S174" s="166">
        <v>0</v>
      </c>
      <c r="T174" s="167">
        <f t="shared" si="3"/>
        <v>0</v>
      </c>
      <c r="AR174" s="168" t="s">
        <v>173</v>
      </c>
      <c r="AT174" s="168" t="s">
        <v>168</v>
      </c>
      <c r="AU174" s="168" t="s">
        <v>88</v>
      </c>
      <c r="AY174" s="17" t="s">
        <v>166</v>
      </c>
      <c r="BE174" s="169">
        <f t="shared" si="4"/>
        <v>0</v>
      </c>
      <c r="BF174" s="169">
        <f t="shared" si="5"/>
        <v>0</v>
      </c>
      <c r="BG174" s="169">
        <f t="shared" si="6"/>
        <v>0</v>
      </c>
      <c r="BH174" s="169">
        <f t="shared" si="7"/>
        <v>0</v>
      </c>
      <c r="BI174" s="169">
        <f t="shared" si="8"/>
        <v>0</v>
      </c>
      <c r="BJ174" s="17" t="s">
        <v>21</v>
      </c>
      <c r="BK174" s="169">
        <f t="shared" si="9"/>
        <v>0</v>
      </c>
      <c r="BL174" s="17" t="s">
        <v>173</v>
      </c>
      <c r="BM174" s="168" t="s">
        <v>3543</v>
      </c>
    </row>
    <row r="175" spans="2:65" s="1" customFormat="1" ht="48" customHeight="1">
      <c r="B175" s="156"/>
      <c r="C175" s="157" t="s">
        <v>273</v>
      </c>
      <c r="D175" s="157" t="s">
        <v>168</v>
      </c>
      <c r="E175" s="158" t="s">
        <v>3544</v>
      </c>
      <c r="F175" s="159" t="s">
        <v>3545</v>
      </c>
      <c r="G175" s="160" t="s">
        <v>223</v>
      </c>
      <c r="H175" s="161">
        <v>1</v>
      </c>
      <c r="I175" s="162"/>
      <c r="J175" s="163">
        <f t="shared" si="0"/>
        <v>0</v>
      </c>
      <c r="K175" s="159" t="s">
        <v>3443</v>
      </c>
      <c r="L175" s="32"/>
      <c r="M175" s="164" t="s">
        <v>1</v>
      </c>
      <c r="N175" s="165" t="s">
        <v>45</v>
      </c>
      <c r="O175" s="55"/>
      <c r="P175" s="166">
        <f t="shared" si="1"/>
        <v>0</v>
      </c>
      <c r="Q175" s="166">
        <v>0.35478999999999999</v>
      </c>
      <c r="R175" s="166">
        <f t="shared" si="2"/>
        <v>0.35478999999999999</v>
      </c>
      <c r="S175" s="166">
        <v>0</v>
      </c>
      <c r="T175" s="167">
        <f t="shared" si="3"/>
        <v>0</v>
      </c>
      <c r="AR175" s="168" t="s">
        <v>173</v>
      </c>
      <c r="AT175" s="168" t="s">
        <v>168</v>
      </c>
      <c r="AU175" s="168" t="s">
        <v>88</v>
      </c>
      <c r="AY175" s="17" t="s">
        <v>166</v>
      </c>
      <c r="BE175" s="169">
        <f t="shared" si="4"/>
        <v>0</v>
      </c>
      <c r="BF175" s="169">
        <f t="shared" si="5"/>
        <v>0</v>
      </c>
      <c r="BG175" s="169">
        <f t="shared" si="6"/>
        <v>0</v>
      </c>
      <c r="BH175" s="169">
        <f t="shared" si="7"/>
        <v>0</v>
      </c>
      <c r="BI175" s="169">
        <f t="shared" si="8"/>
        <v>0</v>
      </c>
      <c r="BJ175" s="17" t="s">
        <v>21</v>
      </c>
      <c r="BK175" s="169">
        <f t="shared" si="9"/>
        <v>0</v>
      </c>
      <c r="BL175" s="17" t="s">
        <v>173</v>
      </c>
      <c r="BM175" s="168" t="s">
        <v>3546</v>
      </c>
    </row>
    <row r="176" spans="2:65" s="1" customFormat="1" ht="48" customHeight="1">
      <c r="B176" s="156"/>
      <c r="C176" s="157" t="s">
        <v>460</v>
      </c>
      <c r="D176" s="157" t="s">
        <v>168</v>
      </c>
      <c r="E176" s="158" t="s">
        <v>3547</v>
      </c>
      <c r="F176" s="159" t="s">
        <v>3548</v>
      </c>
      <c r="G176" s="160" t="s">
        <v>242</v>
      </c>
      <c r="H176" s="161">
        <v>1</v>
      </c>
      <c r="I176" s="162"/>
      <c r="J176" s="163">
        <f t="shared" si="0"/>
        <v>0</v>
      </c>
      <c r="K176" s="159" t="s">
        <v>3443</v>
      </c>
      <c r="L176" s="32"/>
      <c r="M176" s="164" t="s">
        <v>1</v>
      </c>
      <c r="N176" s="165" t="s">
        <v>45</v>
      </c>
      <c r="O176" s="55"/>
      <c r="P176" s="166">
        <f t="shared" si="1"/>
        <v>0</v>
      </c>
      <c r="Q176" s="166">
        <v>23.663830000000001</v>
      </c>
      <c r="R176" s="166">
        <f t="shared" si="2"/>
        <v>23.663830000000001</v>
      </c>
      <c r="S176" s="166">
        <v>0</v>
      </c>
      <c r="T176" s="167">
        <f t="shared" si="3"/>
        <v>0</v>
      </c>
      <c r="AR176" s="168" t="s">
        <v>173</v>
      </c>
      <c r="AT176" s="168" t="s">
        <v>168</v>
      </c>
      <c r="AU176" s="168" t="s">
        <v>88</v>
      </c>
      <c r="AY176" s="17" t="s">
        <v>166</v>
      </c>
      <c r="BE176" s="169">
        <f t="shared" si="4"/>
        <v>0</v>
      </c>
      <c r="BF176" s="169">
        <f t="shared" si="5"/>
        <v>0</v>
      </c>
      <c r="BG176" s="169">
        <f t="shared" si="6"/>
        <v>0</v>
      </c>
      <c r="BH176" s="169">
        <f t="shared" si="7"/>
        <v>0</v>
      </c>
      <c r="BI176" s="169">
        <f t="shared" si="8"/>
        <v>0</v>
      </c>
      <c r="BJ176" s="17" t="s">
        <v>21</v>
      </c>
      <c r="BK176" s="169">
        <f t="shared" si="9"/>
        <v>0</v>
      </c>
      <c r="BL176" s="17" t="s">
        <v>173</v>
      </c>
      <c r="BM176" s="168" t="s">
        <v>3549</v>
      </c>
    </row>
    <row r="177" spans="2:65" s="1" customFormat="1" ht="36" customHeight="1">
      <c r="B177" s="156"/>
      <c r="C177" s="157" t="s">
        <v>464</v>
      </c>
      <c r="D177" s="157" t="s">
        <v>168</v>
      </c>
      <c r="E177" s="158" t="s">
        <v>3550</v>
      </c>
      <c r="F177" s="159" t="s">
        <v>3551</v>
      </c>
      <c r="G177" s="160" t="s">
        <v>223</v>
      </c>
      <c r="H177" s="161">
        <v>13</v>
      </c>
      <c r="I177" s="162"/>
      <c r="J177" s="163">
        <f t="shared" si="0"/>
        <v>0</v>
      </c>
      <c r="K177" s="159" t="s">
        <v>3443</v>
      </c>
      <c r="L177" s="32"/>
      <c r="M177" s="164" t="s">
        <v>1</v>
      </c>
      <c r="N177" s="165" t="s">
        <v>45</v>
      </c>
      <c r="O177" s="55"/>
      <c r="P177" s="166">
        <f t="shared" si="1"/>
        <v>0</v>
      </c>
      <c r="Q177" s="166">
        <v>0</v>
      </c>
      <c r="R177" s="166">
        <f t="shared" si="2"/>
        <v>0</v>
      </c>
      <c r="S177" s="166">
        <v>0</v>
      </c>
      <c r="T177" s="167">
        <f t="shared" si="3"/>
        <v>0</v>
      </c>
      <c r="AR177" s="168" t="s">
        <v>173</v>
      </c>
      <c r="AT177" s="168" t="s">
        <v>168</v>
      </c>
      <c r="AU177" s="168" t="s">
        <v>88</v>
      </c>
      <c r="AY177" s="17" t="s">
        <v>166</v>
      </c>
      <c r="BE177" s="169">
        <f t="shared" si="4"/>
        <v>0</v>
      </c>
      <c r="BF177" s="169">
        <f t="shared" si="5"/>
        <v>0</v>
      </c>
      <c r="BG177" s="169">
        <f t="shared" si="6"/>
        <v>0</v>
      </c>
      <c r="BH177" s="169">
        <f t="shared" si="7"/>
        <v>0</v>
      </c>
      <c r="BI177" s="169">
        <f t="shared" si="8"/>
        <v>0</v>
      </c>
      <c r="BJ177" s="17" t="s">
        <v>21</v>
      </c>
      <c r="BK177" s="169">
        <f t="shared" si="9"/>
        <v>0</v>
      </c>
      <c r="BL177" s="17" t="s">
        <v>173</v>
      </c>
      <c r="BM177" s="168" t="s">
        <v>3552</v>
      </c>
    </row>
    <row r="178" spans="2:65" s="1" customFormat="1" ht="24" customHeight="1">
      <c r="B178" s="156"/>
      <c r="C178" s="179" t="s">
        <v>468</v>
      </c>
      <c r="D178" s="179" t="s">
        <v>226</v>
      </c>
      <c r="E178" s="180" t="s">
        <v>3553</v>
      </c>
      <c r="F178" s="181" t="s">
        <v>3554</v>
      </c>
      <c r="G178" s="182" t="s">
        <v>223</v>
      </c>
      <c r="H178" s="183">
        <v>1</v>
      </c>
      <c r="I178" s="184"/>
      <c r="J178" s="185">
        <f t="shared" si="0"/>
        <v>0</v>
      </c>
      <c r="K178" s="181" t="s">
        <v>3443</v>
      </c>
      <c r="L178" s="186"/>
      <c r="M178" s="187" t="s">
        <v>1</v>
      </c>
      <c r="N178" s="188" t="s">
        <v>45</v>
      </c>
      <c r="O178" s="55"/>
      <c r="P178" s="166">
        <f t="shared" si="1"/>
        <v>0</v>
      </c>
      <c r="Q178" s="166">
        <v>1.0129999999999999</v>
      </c>
      <c r="R178" s="166">
        <f t="shared" si="2"/>
        <v>1.0129999999999999</v>
      </c>
      <c r="S178" s="166">
        <v>0</v>
      </c>
      <c r="T178" s="167">
        <f t="shared" si="3"/>
        <v>0</v>
      </c>
      <c r="AR178" s="168" t="s">
        <v>206</v>
      </c>
      <c r="AT178" s="168" t="s">
        <v>226</v>
      </c>
      <c r="AU178" s="168" t="s">
        <v>88</v>
      </c>
      <c r="AY178" s="17" t="s">
        <v>166</v>
      </c>
      <c r="BE178" s="169">
        <f t="shared" si="4"/>
        <v>0</v>
      </c>
      <c r="BF178" s="169">
        <f t="shared" si="5"/>
        <v>0</v>
      </c>
      <c r="BG178" s="169">
        <f t="shared" si="6"/>
        <v>0</v>
      </c>
      <c r="BH178" s="169">
        <f t="shared" si="7"/>
        <v>0</v>
      </c>
      <c r="BI178" s="169">
        <f t="shared" si="8"/>
        <v>0</v>
      </c>
      <c r="BJ178" s="17" t="s">
        <v>21</v>
      </c>
      <c r="BK178" s="169">
        <f t="shared" si="9"/>
        <v>0</v>
      </c>
      <c r="BL178" s="17" t="s">
        <v>173</v>
      </c>
      <c r="BM178" s="168" t="s">
        <v>3555</v>
      </c>
    </row>
    <row r="179" spans="2:65" s="1" customFormat="1" ht="16.5" customHeight="1">
      <c r="B179" s="156"/>
      <c r="C179" s="179" t="s">
        <v>472</v>
      </c>
      <c r="D179" s="179" t="s">
        <v>226</v>
      </c>
      <c r="E179" s="180" t="s">
        <v>3556</v>
      </c>
      <c r="F179" s="181" t="s">
        <v>3557</v>
      </c>
      <c r="G179" s="182" t="s">
        <v>223</v>
      </c>
      <c r="H179" s="183">
        <v>1</v>
      </c>
      <c r="I179" s="184"/>
      <c r="J179" s="185">
        <f t="shared" si="0"/>
        <v>0</v>
      </c>
      <c r="K179" s="181" t="s">
        <v>3443</v>
      </c>
      <c r="L179" s="186"/>
      <c r="M179" s="187" t="s">
        <v>1</v>
      </c>
      <c r="N179" s="188" t="s">
        <v>45</v>
      </c>
      <c r="O179" s="55"/>
      <c r="P179" s="166">
        <f t="shared" si="1"/>
        <v>0</v>
      </c>
      <c r="Q179" s="166">
        <v>0.16500000000000001</v>
      </c>
      <c r="R179" s="166">
        <f t="shared" si="2"/>
        <v>0.16500000000000001</v>
      </c>
      <c r="S179" s="166">
        <v>0</v>
      </c>
      <c r="T179" s="167">
        <f t="shared" si="3"/>
        <v>0</v>
      </c>
      <c r="AR179" s="168" t="s">
        <v>206</v>
      </c>
      <c r="AT179" s="168" t="s">
        <v>226</v>
      </c>
      <c r="AU179" s="168" t="s">
        <v>88</v>
      </c>
      <c r="AY179" s="17" t="s">
        <v>166</v>
      </c>
      <c r="BE179" s="169">
        <f t="shared" si="4"/>
        <v>0</v>
      </c>
      <c r="BF179" s="169">
        <f t="shared" si="5"/>
        <v>0</v>
      </c>
      <c r="BG179" s="169">
        <f t="shared" si="6"/>
        <v>0</v>
      </c>
      <c r="BH179" s="169">
        <f t="shared" si="7"/>
        <v>0</v>
      </c>
      <c r="BI179" s="169">
        <f t="shared" si="8"/>
        <v>0</v>
      </c>
      <c r="BJ179" s="17" t="s">
        <v>21</v>
      </c>
      <c r="BK179" s="169">
        <f t="shared" si="9"/>
        <v>0</v>
      </c>
      <c r="BL179" s="17" t="s">
        <v>173</v>
      </c>
      <c r="BM179" s="168" t="s">
        <v>3558</v>
      </c>
    </row>
    <row r="180" spans="2:65" s="1" customFormat="1" ht="24" customHeight="1">
      <c r="B180" s="156"/>
      <c r="C180" s="179" t="s">
        <v>477</v>
      </c>
      <c r="D180" s="179" t="s">
        <v>226</v>
      </c>
      <c r="E180" s="180" t="s">
        <v>3559</v>
      </c>
      <c r="F180" s="181" t="s">
        <v>3560</v>
      </c>
      <c r="G180" s="182" t="s">
        <v>223</v>
      </c>
      <c r="H180" s="183">
        <v>1</v>
      </c>
      <c r="I180" s="184"/>
      <c r="J180" s="185">
        <f t="shared" si="0"/>
        <v>0</v>
      </c>
      <c r="K180" s="181" t="s">
        <v>3443</v>
      </c>
      <c r="L180" s="186"/>
      <c r="M180" s="187" t="s">
        <v>1</v>
      </c>
      <c r="N180" s="188" t="s">
        <v>45</v>
      </c>
      <c r="O180" s="55"/>
      <c r="P180" s="166">
        <f t="shared" si="1"/>
        <v>0</v>
      </c>
      <c r="Q180" s="166">
        <v>6.0999999999999999E-2</v>
      </c>
      <c r="R180" s="166">
        <f t="shared" si="2"/>
        <v>6.0999999999999999E-2</v>
      </c>
      <c r="S180" s="166">
        <v>0</v>
      </c>
      <c r="T180" s="167">
        <f t="shared" si="3"/>
        <v>0</v>
      </c>
      <c r="AR180" s="168" t="s">
        <v>206</v>
      </c>
      <c r="AT180" s="168" t="s">
        <v>226</v>
      </c>
      <c r="AU180" s="168" t="s">
        <v>88</v>
      </c>
      <c r="AY180" s="17" t="s">
        <v>166</v>
      </c>
      <c r="BE180" s="169">
        <f t="shared" si="4"/>
        <v>0</v>
      </c>
      <c r="BF180" s="169">
        <f t="shared" si="5"/>
        <v>0</v>
      </c>
      <c r="BG180" s="169">
        <f t="shared" si="6"/>
        <v>0</v>
      </c>
      <c r="BH180" s="169">
        <f t="shared" si="7"/>
        <v>0</v>
      </c>
      <c r="BI180" s="169">
        <f t="shared" si="8"/>
        <v>0</v>
      </c>
      <c r="BJ180" s="17" t="s">
        <v>21</v>
      </c>
      <c r="BK180" s="169">
        <f t="shared" si="9"/>
        <v>0</v>
      </c>
      <c r="BL180" s="17" t="s">
        <v>173</v>
      </c>
      <c r="BM180" s="168" t="s">
        <v>3561</v>
      </c>
    </row>
    <row r="181" spans="2:65" s="11" customFormat="1" ht="22.8" customHeight="1">
      <c r="B181" s="143"/>
      <c r="D181" s="144" t="s">
        <v>79</v>
      </c>
      <c r="E181" s="154" t="s">
        <v>3562</v>
      </c>
      <c r="F181" s="154" t="s">
        <v>3563</v>
      </c>
      <c r="I181" s="146"/>
      <c r="J181" s="155">
        <f>BK181</f>
        <v>0</v>
      </c>
      <c r="L181" s="143"/>
      <c r="M181" s="148"/>
      <c r="N181" s="149"/>
      <c r="O181" s="149"/>
      <c r="P181" s="150">
        <f>P182</f>
        <v>0</v>
      </c>
      <c r="Q181" s="149"/>
      <c r="R181" s="150">
        <f>R182</f>
        <v>0</v>
      </c>
      <c r="S181" s="149"/>
      <c r="T181" s="151">
        <f>T182</f>
        <v>0</v>
      </c>
      <c r="AR181" s="144" t="s">
        <v>21</v>
      </c>
      <c r="AT181" s="152" t="s">
        <v>79</v>
      </c>
      <c r="AU181" s="152" t="s">
        <v>21</v>
      </c>
      <c r="AY181" s="144" t="s">
        <v>166</v>
      </c>
      <c r="BK181" s="153">
        <f>BK182</f>
        <v>0</v>
      </c>
    </row>
    <row r="182" spans="2:65" s="1" customFormat="1" ht="48" customHeight="1">
      <c r="B182" s="156"/>
      <c r="C182" s="157" t="s">
        <v>481</v>
      </c>
      <c r="D182" s="157" t="s">
        <v>168</v>
      </c>
      <c r="E182" s="158" t="s">
        <v>3564</v>
      </c>
      <c r="F182" s="159" t="s">
        <v>3565</v>
      </c>
      <c r="G182" s="160" t="s">
        <v>191</v>
      </c>
      <c r="H182" s="161">
        <v>27.22</v>
      </c>
      <c r="I182" s="162"/>
      <c r="J182" s="163">
        <f>ROUND(I182*H182,2)</f>
        <v>0</v>
      </c>
      <c r="K182" s="159" t="s">
        <v>3443</v>
      </c>
      <c r="L182" s="32"/>
      <c r="M182" s="164" t="s">
        <v>1</v>
      </c>
      <c r="N182" s="165" t="s">
        <v>45</v>
      </c>
      <c r="O182" s="55"/>
      <c r="P182" s="166">
        <f>O182*H182</f>
        <v>0</v>
      </c>
      <c r="Q182" s="166">
        <v>0</v>
      </c>
      <c r="R182" s="166">
        <f>Q182*H182</f>
        <v>0</v>
      </c>
      <c r="S182" s="166">
        <v>0</v>
      </c>
      <c r="T182" s="167">
        <f>S182*H182</f>
        <v>0</v>
      </c>
      <c r="AR182" s="168" t="s">
        <v>173</v>
      </c>
      <c r="AT182" s="168" t="s">
        <v>168</v>
      </c>
      <c r="AU182" s="168" t="s">
        <v>88</v>
      </c>
      <c r="AY182" s="17" t="s">
        <v>166</v>
      </c>
      <c r="BE182" s="169">
        <f>IF(N182="základní",J182,0)</f>
        <v>0</v>
      </c>
      <c r="BF182" s="169">
        <f>IF(N182="snížená",J182,0)</f>
        <v>0</v>
      </c>
      <c r="BG182" s="169">
        <f>IF(N182="zákl. přenesená",J182,0)</f>
        <v>0</v>
      </c>
      <c r="BH182" s="169">
        <f>IF(N182="sníž. přenesená",J182,0)</f>
        <v>0</v>
      </c>
      <c r="BI182" s="169">
        <f>IF(N182="nulová",J182,0)</f>
        <v>0</v>
      </c>
      <c r="BJ182" s="17" t="s">
        <v>21</v>
      </c>
      <c r="BK182" s="169">
        <f>ROUND(I182*H182,2)</f>
        <v>0</v>
      </c>
      <c r="BL182" s="17" t="s">
        <v>173</v>
      </c>
      <c r="BM182" s="168" t="s">
        <v>3566</v>
      </c>
    </row>
    <row r="183" spans="2:65" s="11" customFormat="1" ht="25.95" customHeight="1">
      <c r="B183" s="143"/>
      <c r="D183" s="144" t="s">
        <v>79</v>
      </c>
      <c r="E183" s="145" t="s">
        <v>250</v>
      </c>
      <c r="F183" s="145" t="s">
        <v>251</v>
      </c>
      <c r="I183" s="146"/>
      <c r="J183" s="147">
        <f>BK183</f>
        <v>0</v>
      </c>
      <c r="L183" s="143"/>
      <c r="M183" s="148"/>
      <c r="N183" s="149"/>
      <c r="O183" s="149"/>
      <c r="P183" s="150">
        <f>P184</f>
        <v>0</v>
      </c>
      <c r="Q183" s="149"/>
      <c r="R183" s="150">
        <f>R184</f>
        <v>1.8590000000000002E-2</v>
      </c>
      <c r="S183" s="149"/>
      <c r="T183" s="151">
        <f>T184</f>
        <v>0</v>
      </c>
      <c r="AR183" s="144" t="s">
        <v>88</v>
      </c>
      <c r="AT183" s="152" t="s">
        <v>79</v>
      </c>
      <c r="AU183" s="152" t="s">
        <v>80</v>
      </c>
      <c r="AY183" s="144" t="s">
        <v>166</v>
      </c>
      <c r="BK183" s="153">
        <f>BK184</f>
        <v>0</v>
      </c>
    </row>
    <row r="184" spans="2:65" s="11" customFormat="1" ht="22.8" customHeight="1">
      <c r="B184" s="143"/>
      <c r="D184" s="144" t="s">
        <v>79</v>
      </c>
      <c r="E184" s="154" t="s">
        <v>2326</v>
      </c>
      <c r="F184" s="154" t="s">
        <v>3567</v>
      </c>
      <c r="I184" s="146"/>
      <c r="J184" s="155">
        <f>BK184</f>
        <v>0</v>
      </c>
      <c r="L184" s="143"/>
      <c r="M184" s="148"/>
      <c r="N184" s="149"/>
      <c r="O184" s="149"/>
      <c r="P184" s="150">
        <f>P185</f>
        <v>0</v>
      </c>
      <c r="Q184" s="149"/>
      <c r="R184" s="150">
        <f>R185</f>
        <v>1.8590000000000002E-2</v>
      </c>
      <c r="S184" s="149"/>
      <c r="T184" s="151">
        <f>T185</f>
        <v>0</v>
      </c>
      <c r="AR184" s="144" t="s">
        <v>88</v>
      </c>
      <c r="AT184" s="152" t="s">
        <v>79</v>
      </c>
      <c r="AU184" s="152" t="s">
        <v>21</v>
      </c>
      <c r="AY184" s="144" t="s">
        <v>166</v>
      </c>
      <c r="BK184" s="153">
        <f>BK185</f>
        <v>0</v>
      </c>
    </row>
    <row r="185" spans="2:65" s="1" customFormat="1" ht="24" customHeight="1">
      <c r="B185" s="156"/>
      <c r="C185" s="157" t="s">
        <v>485</v>
      </c>
      <c r="D185" s="157" t="s">
        <v>168</v>
      </c>
      <c r="E185" s="158" t="s">
        <v>3568</v>
      </c>
      <c r="F185" s="159" t="s">
        <v>3569</v>
      </c>
      <c r="G185" s="160" t="s">
        <v>223</v>
      </c>
      <c r="H185" s="161">
        <v>13</v>
      </c>
      <c r="I185" s="162"/>
      <c r="J185" s="163">
        <f>ROUND(I185*H185,2)</f>
        <v>0</v>
      </c>
      <c r="K185" s="159" t="s">
        <v>3443</v>
      </c>
      <c r="L185" s="32"/>
      <c r="M185" s="164" t="s">
        <v>1</v>
      </c>
      <c r="N185" s="165" t="s">
        <v>45</v>
      </c>
      <c r="O185" s="55"/>
      <c r="P185" s="166">
        <f>O185*H185</f>
        <v>0</v>
      </c>
      <c r="Q185" s="166">
        <v>1.4300000000000001E-3</v>
      </c>
      <c r="R185" s="166">
        <f>Q185*H185</f>
        <v>1.8590000000000002E-2</v>
      </c>
      <c r="S185" s="166">
        <v>0</v>
      </c>
      <c r="T185" s="167">
        <f>S185*H185</f>
        <v>0</v>
      </c>
      <c r="AR185" s="168" t="s">
        <v>246</v>
      </c>
      <c r="AT185" s="168" t="s">
        <v>168</v>
      </c>
      <c r="AU185" s="168" t="s">
        <v>88</v>
      </c>
      <c r="AY185" s="17" t="s">
        <v>166</v>
      </c>
      <c r="BE185" s="169">
        <f>IF(N185="základní",J185,0)</f>
        <v>0</v>
      </c>
      <c r="BF185" s="169">
        <f>IF(N185="snížená",J185,0)</f>
        <v>0</v>
      </c>
      <c r="BG185" s="169">
        <f>IF(N185="zákl. přenesená",J185,0)</f>
        <v>0</v>
      </c>
      <c r="BH185" s="169">
        <f>IF(N185="sníž. přenesená",J185,0)</f>
        <v>0</v>
      </c>
      <c r="BI185" s="169">
        <f>IF(N185="nulová",J185,0)</f>
        <v>0</v>
      </c>
      <c r="BJ185" s="17" t="s">
        <v>21</v>
      </c>
      <c r="BK185" s="169">
        <f>ROUND(I185*H185,2)</f>
        <v>0</v>
      </c>
      <c r="BL185" s="17" t="s">
        <v>246</v>
      </c>
      <c r="BM185" s="168" t="s">
        <v>3570</v>
      </c>
    </row>
    <row r="186" spans="2:65" s="11" customFormat="1" ht="25.95" customHeight="1">
      <c r="B186" s="143"/>
      <c r="D186" s="144" t="s">
        <v>79</v>
      </c>
      <c r="E186" s="145" t="s">
        <v>310</v>
      </c>
      <c r="F186" s="145" t="s">
        <v>311</v>
      </c>
      <c r="I186" s="146"/>
      <c r="J186" s="147">
        <f>BK186</f>
        <v>0</v>
      </c>
      <c r="L186" s="143"/>
      <c r="M186" s="148"/>
      <c r="N186" s="149"/>
      <c r="O186" s="149"/>
      <c r="P186" s="150">
        <f>SUM(P187:P188)</f>
        <v>0</v>
      </c>
      <c r="Q186" s="149"/>
      <c r="R186" s="150">
        <f>SUM(R187:R188)</f>
        <v>0</v>
      </c>
      <c r="S186" s="149"/>
      <c r="T186" s="151">
        <f>SUM(T187:T188)</f>
        <v>0</v>
      </c>
      <c r="AR186" s="144" t="s">
        <v>188</v>
      </c>
      <c r="AT186" s="152" t="s">
        <v>79</v>
      </c>
      <c r="AU186" s="152" t="s">
        <v>80</v>
      </c>
      <c r="AY186" s="144" t="s">
        <v>166</v>
      </c>
      <c r="BK186" s="153">
        <f>SUM(BK187:BK188)</f>
        <v>0</v>
      </c>
    </row>
    <row r="187" spans="2:65" s="1" customFormat="1" ht="16.5" customHeight="1">
      <c r="B187" s="156"/>
      <c r="C187" s="179" t="s">
        <v>489</v>
      </c>
      <c r="D187" s="179" t="s">
        <v>226</v>
      </c>
      <c r="E187" s="180" t="s">
        <v>3571</v>
      </c>
      <c r="F187" s="181" t="s">
        <v>310</v>
      </c>
      <c r="G187" s="182" t="s">
        <v>242</v>
      </c>
      <c r="H187" s="183">
        <v>1</v>
      </c>
      <c r="I187" s="184"/>
      <c r="J187" s="185">
        <f>ROUND(I187*H187,2)</f>
        <v>0</v>
      </c>
      <c r="K187" s="181" t="s">
        <v>1</v>
      </c>
      <c r="L187" s="186"/>
      <c r="M187" s="187" t="s">
        <v>1</v>
      </c>
      <c r="N187" s="188" t="s">
        <v>45</v>
      </c>
      <c r="O187" s="55"/>
      <c r="P187" s="166">
        <f>O187*H187</f>
        <v>0</v>
      </c>
      <c r="Q187" s="166">
        <v>0</v>
      </c>
      <c r="R187" s="166">
        <f>Q187*H187</f>
        <v>0</v>
      </c>
      <c r="S187" s="166">
        <v>0</v>
      </c>
      <c r="T187" s="167">
        <f>S187*H187</f>
        <v>0</v>
      </c>
      <c r="AR187" s="168" t="s">
        <v>206</v>
      </c>
      <c r="AT187" s="168" t="s">
        <v>226</v>
      </c>
      <c r="AU187" s="168" t="s">
        <v>21</v>
      </c>
      <c r="AY187" s="17" t="s">
        <v>166</v>
      </c>
      <c r="BE187" s="169">
        <f>IF(N187="základní",J187,0)</f>
        <v>0</v>
      </c>
      <c r="BF187" s="169">
        <f>IF(N187="snížená",J187,0)</f>
        <v>0</v>
      </c>
      <c r="BG187" s="169">
        <f>IF(N187="zákl. přenesená",J187,0)</f>
        <v>0</v>
      </c>
      <c r="BH187" s="169">
        <f>IF(N187="sníž. přenesená",J187,0)</f>
        <v>0</v>
      </c>
      <c r="BI187" s="169">
        <f>IF(N187="nulová",J187,0)</f>
        <v>0</v>
      </c>
      <c r="BJ187" s="17" t="s">
        <v>21</v>
      </c>
      <c r="BK187" s="169">
        <f>ROUND(I187*H187,2)</f>
        <v>0</v>
      </c>
      <c r="BL187" s="17" t="s">
        <v>173</v>
      </c>
      <c r="BM187" s="168" t="s">
        <v>3572</v>
      </c>
    </row>
    <row r="188" spans="2:65" s="1" customFormat="1" ht="16.5" customHeight="1">
      <c r="B188" s="156"/>
      <c r="C188" s="179" t="s">
        <v>493</v>
      </c>
      <c r="D188" s="179" t="s">
        <v>226</v>
      </c>
      <c r="E188" s="180" t="s">
        <v>3573</v>
      </c>
      <c r="F188" s="181" t="s">
        <v>3574</v>
      </c>
      <c r="G188" s="182" t="s">
        <v>242</v>
      </c>
      <c r="H188" s="183">
        <v>1</v>
      </c>
      <c r="I188" s="184"/>
      <c r="J188" s="185">
        <f>ROUND(I188*H188,2)</f>
        <v>0</v>
      </c>
      <c r="K188" s="181" t="s">
        <v>1</v>
      </c>
      <c r="L188" s="186"/>
      <c r="M188" s="202" t="s">
        <v>1</v>
      </c>
      <c r="N188" s="203" t="s">
        <v>45</v>
      </c>
      <c r="O188" s="191"/>
      <c r="P188" s="192">
        <f>O188*H188</f>
        <v>0</v>
      </c>
      <c r="Q188" s="192">
        <v>0</v>
      </c>
      <c r="R188" s="192">
        <f>Q188*H188</f>
        <v>0</v>
      </c>
      <c r="S188" s="192">
        <v>0</v>
      </c>
      <c r="T188" s="193">
        <f>S188*H188</f>
        <v>0</v>
      </c>
      <c r="AR188" s="168" t="s">
        <v>206</v>
      </c>
      <c r="AT188" s="168" t="s">
        <v>226</v>
      </c>
      <c r="AU188" s="168" t="s">
        <v>21</v>
      </c>
      <c r="AY188" s="17" t="s">
        <v>166</v>
      </c>
      <c r="BE188" s="169">
        <f>IF(N188="základní",J188,0)</f>
        <v>0</v>
      </c>
      <c r="BF188" s="169">
        <f>IF(N188="snížená",J188,0)</f>
        <v>0</v>
      </c>
      <c r="BG188" s="169">
        <f>IF(N188="zákl. přenesená",J188,0)</f>
        <v>0</v>
      </c>
      <c r="BH188" s="169">
        <f>IF(N188="sníž. přenesená",J188,0)</f>
        <v>0</v>
      </c>
      <c r="BI188" s="169">
        <f>IF(N188="nulová",J188,0)</f>
        <v>0</v>
      </c>
      <c r="BJ188" s="17" t="s">
        <v>21</v>
      </c>
      <c r="BK188" s="169">
        <f>ROUND(I188*H188,2)</f>
        <v>0</v>
      </c>
      <c r="BL188" s="17" t="s">
        <v>173</v>
      </c>
      <c r="BM188" s="168" t="s">
        <v>3575</v>
      </c>
    </row>
    <row r="189" spans="2:65" s="1" customFormat="1" ht="6.9" customHeight="1">
      <c r="B189" s="44"/>
      <c r="C189" s="45"/>
      <c r="D189" s="45"/>
      <c r="E189" s="45"/>
      <c r="F189" s="45"/>
      <c r="G189" s="45"/>
      <c r="H189" s="45"/>
      <c r="I189" s="117"/>
      <c r="J189" s="45"/>
      <c r="K189" s="45"/>
      <c r="L189" s="32"/>
    </row>
  </sheetData>
  <autoFilter ref="C123:K188" xr:uid="{00000000-0009-0000-0000-00000D000000}"/>
  <mergeCells count="9">
    <mergeCell ref="E87:H87"/>
    <mergeCell ref="E114:H114"/>
    <mergeCell ref="E116:H116"/>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176"/>
  <sheetViews>
    <sheetView showGridLines="0" workbookViewId="0"/>
  </sheetViews>
  <sheetFormatPr defaultRowHeight="14.4"/>
  <cols>
    <col min="1" max="1" width="8.28515625" customWidth="1"/>
    <col min="2" max="2" width="1.7109375" customWidth="1"/>
    <col min="3" max="3" width="4.140625" customWidth="1"/>
    <col min="4" max="4" width="4.28515625" customWidth="1"/>
    <col min="5" max="5" width="17.140625" customWidth="1"/>
    <col min="6" max="6" width="50.85546875" customWidth="1"/>
    <col min="7" max="7" width="7" customWidth="1"/>
    <col min="8" max="8" width="11.42578125" customWidth="1"/>
    <col min="9" max="9" width="20.140625" style="93" customWidth="1"/>
    <col min="10" max="10" width="20.140625" customWidth="1"/>
    <col min="11" max="11" width="20.140625" hidden="1"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1" t="s">
        <v>5</v>
      </c>
      <c r="M2" s="232"/>
      <c r="N2" s="232"/>
      <c r="O2" s="232"/>
      <c r="P2" s="232"/>
      <c r="Q2" s="232"/>
      <c r="R2" s="232"/>
      <c r="S2" s="232"/>
      <c r="T2" s="232"/>
      <c r="U2" s="232"/>
      <c r="V2" s="232"/>
      <c r="AT2" s="17" t="s">
        <v>93</v>
      </c>
    </row>
    <row r="3" spans="2:46" ht="6.9" customHeight="1">
      <c r="B3" s="18"/>
      <c r="C3" s="19"/>
      <c r="D3" s="19"/>
      <c r="E3" s="19"/>
      <c r="F3" s="19"/>
      <c r="G3" s="19"/>
      <c r="H3" s="19"/>
      <c r="I3" s="94"/>
      <c r="J3" s="19"/>
      <c r="K3" s="19"/>
      <c r="L3" s="20"/>
      <c r="AT3" s="17" t="s">
        <v>88</v>
      </c>
    </row>
    <row r="4" spans="2:46" ht="24.9" customHeight="1">
      <c r="B4" s="20"/>
      <c r="D4" s="21" t="s">
        <v>133</v>
      </c>
      <c r="L4" s="20"/>
      <c r="M4" s="95" t="s">
        <v>10</v>
      </c>
      <c r="AT4" s="17" t="s">
        <v>3</v>
      </c>
    </row>
    <row r="5" spans="2:46" ht="6.9" customHeight="1">
      <c r="B5" s="20"/>
      <c r="L5" s="20"/>
    </row>
    <row r="6" spans="2:46" ht="12" customHeight="1">
      <c r="B6" s="20"/>
      <c r="D6" s="27" t="s">
        <v>16</v>
      </c>
      <c r="L6" s="20"/>
    </row>
    <row r="7" spans="2:46" ht="16.5" customHeight="1">
      <c r="B7" s="20"/>
      <c r="E7" s="263" t="str">
        <f>'Rekapitulace stavby'!K6</f>
        <v>Modernizace provozu Dykových školek,Křtiny, III.etapa</v>
      </c>
      <c r="F7" s="264"/>
      <c r="G7" s="264"/>
      <c r="H7" s="264"/>
      <c r="L7" s="20"/>
    </row>
    <row r="8" spans="2:46" ht="12" customHeight="1">
      <c r="B8" s="20"/>
      <c r="D8" s="27" t="s">
        <v>134</v>
      </c>
      <c r="L8" s="20"/>
    </row>
    <row r="9" spans="2:46" s="1" customFormat="1" ht="16.5" customHeight="1">
      <c r="B9" s="32"/>
      <c r="E9" s="263" t="s">
        <v>135</v>
      </c>
      <c r="F9" s="265"/>
      <c r="G9" s="265"/>
      <c r="H9" s="265"/>
      <c r="I9" s="96"/>
      <c r="L9" s="32"/>
    </row>
    <row r="10" spans="2:46" s="1" customFormat="1" ht="12" customHeight="1">
      <c r="B10" s="32"/>
      <c r="D10" s="27" t="s">
        <v>136</v>
      </c>
      <c r="I10" s="96"/>
      <c r="L10" s="32"/>
    </row>
    <row r="11" spans="2:46" s="1" customFormat="1" ht="36.9" customHeight="1">
      <c r="B11" s="32"/>
      <c r="E11" s="239" t="s">
        <v>137</v>
      </c>
      <c r="F11" s="265"/>
      <c r="G11" s="265"/>
      <c r="H11" s="265"/>
      <c r="I11" s="96"/>
      <c r="L11" s="32"/>
    </row>
    <row r="12" spans="2:46" s="1" customFormat="1" ht="10.199999999999999">
      <c r="B12" s="32"/>
      <c r="I12" s="96"/>
      <c r="L12" s="32"/>
    </row>
    <row r="13" spans="2:46" s="1" customFormat="1" ht="12" customHeight="1">
      <c r="B13" s="32"/>
      <c r="D13" s="27" t="s">
        <v>19</v>
      </c>
      <c r="F13" s="25" t="s">
        <v>1</v>
      </c>
      <c r="I13" s="97" t="s">
        <v>20</v>
      </c>
      <c r="J13" s="25" t="s">
        <v>1</v>
      </c>
      <c r="L13" s="32"/>
    </row>
    <row r="14" spans="2:46" s="1" customFormat="1" ht="12" customHeight="1">
      <c r="B14" s="32"/>
      <c r="D14" s="27" t="s">
        <v>22</v>
      </c>
      <c r="F14" s="25" t="s">
        <v>23</v>
      </c>
      <c r="I14" s="97" t="s">
        <v>24</v>
      </c>
      <c r="J14" s="52" t="str">
        <f>'Rekapitulace stavby'!AN8</f>
        <v>22. 1. 2018</v>
      </c>
      <c r="L14" s="32"/>
    </row>
    <row r="15" spans="2:46" s="1" customFormat="1" ht="10.8" customHeight="1">
      <c r="B15" s="32"/>
      <c r="I15" s="96"/>
      <c r="L15" s="32"/>
    </row>
    <row r="16" spans="2:46" s="1" customFormat="1" ht="12" customHeight="1">
      <c r="B16" s="32"/>
      <c r="D16" s="27" t="s">
        <v>28</v>
      </c>
      <c r="I16" s="97" t="s">
        <v>29</v>
      </c>
      <c r="J16" s="25" t="s">
        <v>1</v>
      </c>
      <c r="L16" s="32"/>
    </row>
    <row r="17" spans="2:12" s="1" customFormat="1" ht="18" customHeight="1">
      <c r="B17" s="32"/>
      <c r="E17" s="25" t="s">
        <v>30</v>
      </c>
      <c r="I17" s="97" t="s">
        <v>31</v>
      </c>
      <c r="J17" s="25" t="s">
        <v>1</v>
      </c>
      <c r="L17" s="32"/>
    </row>
    <row r="18" spans="2:12" s="1" customFormat="1" ht="6.9" customHeight="1">
      <c r="B18" s="32"/>
      <c r="I18" s="96"/>
      <c r="L18" s="32"/>
    </row>
    <row r="19" spans="2:12" s="1" customFormat="1" ht="12" customHeight="1">
      <c r="B19" s="32"/>
      <c r="D19" s="27" t="s">
        <v>32</v>
      </c>
      <c r="I19" s="97" t="s">
        <v>29</v>
      </c>
      <c r="J19" s="28" t="str">
        <f>'Rekapitulace stavby'!AN13</f>
        <v>Vyplň údaj</v>
      </c>
      <c r="L19" s="32"/>
    </row>
    <row r="20" spans="2:12" s="1" customFormat="1" ht="18" customHeight="1">
      <c r="B20" s="32"/>
      <c r="E20" s="266" t="str">
        <f>'Rekapitulace stavby'!E14</f>
        <v>Vyplň údaj</v>
      </c>
      <c r="F20" s="242"/>
      <c r="G20" s="242"/>
      <c r="H20" s="242"/>
      <c r="I20" s="97" t="s">
        <v>31</v>
      </c>
      <c r="J20" s="28" t="str">
        <f>'Rekapitulace stavby'!AN14</f>
        <v>Vyplň údaj</v>
      </c>
      <c r="L20" s="32"/>
    </row>
    <row r="21" spans="2:12" s="1" customFormat="1" ht="6.9" customHeight="1">
      <c r="B21" s="32"/>
      <c r="I21" s="96"/>
      <c r="L21" s="32"/>
    </row>
    <row r="22" spans="2:12" s="1" customFormat="1" ht="12" customHeight="1">
      <c r="B22" s="32"/>
      <c r="D22" s="27" t="s">
        <v>34</v>
      </c>
      <c r="I22" s="97" t="s">
        <v>29</v>
      </c>
      <c r="J22" s="25" t="s">
        <v>1</v>
      </c>
      <c r="L22" s="32"/>
    </row>
    <row r="23" spans="2:12" s="1" customFormat="1" ht="18" customHeight="1">
      <c r="B23" s="32"/>
      <c r="E23" s="25" t="s">
        <v>35</v>
      </c>
      <c r="I23" s="97" t="s">
        <v>31</v>
      </c>
      <c r="J23" s="25" t="s">
        <v>1</v>
      </c>
      <c r="L23" s="32"/>
    </row>
    <row r="24" spans="2:12" s="1" customFormat="1" ht="6.9" customHeight="1">
      <c r="B24" s="32"/>
      <c r="I24" s="96"/>
      <c r="L24" s="32"/>
    </row>
    <row r="25" spans="2:12" s="1" customFormat="1" ht="12" customHeight="1">
      <c r="B25" s="32"/>
      <c r="D25" s="27" t="s">
        <v>37</v>
      </c>
      <c r="I25" s="97" t="s">
        <v>29</v>
      </c>
      <c r="J25" s="25" t="str">
        <f>IF('Rekapitulace stavby'!AN19="","",'Rekapitulace stavby'!AN19)</f>
        <v/>
      </c>
      <c r="L25" s="32"/>
    </row>
    <row r="26" spans="2:12" s="1" customFormat="1" ht="18" customHeight="1">
      <c r="B26" s="32"/>
      <c r="E26" s="25" t="str">
        <f>IF('Rekapitulace stavby'!E20="","",'Rekapitulace stavby'!E20)</f>
        <v xml:space="preserve"> </v>
      </c>
      <c r="I26" s="97" t="s">
        <v>31</v>
      </c>
      <c r="J26" s="25" t="str">
        <f>IF('Rekapitulace stavby'!AN20="","",'Rekapitulace stavby'!AN20)</f>
        <v/>
      </c>
      <c r="L26" s="32"/>
    </row>
    <row r="27" spans="2:12" s="1" customFormat="1" ht="6.9" customHeight="1">
      <c r="B27" s="32"/>
      <c r="I27" s="96"/>
      <c r="L27" s="32"/>
    </row>
    <row r="28" spans="2:12" s="1" customFormat="1" ht="12" customHeight="1">
      <c r="B28" s="32"/>
      <c r="D28" s="27" t="s">
        <v>39</v>
      </c>
      <c r="I28" s="96"/>
      <c r="L28" s="32"/>
    </row>
    <row r="29" spans="2:12" s="7" customFormat="1" ht="16.5" customHeight="1">
      <c r="B29" s="98"/>
      <c r="E29" s="246" t="s">
        <v>1</v>
      </c>
      <c r="F29" s="246"/>
      <c r="G29" s="246"/>
      <c r="H29" s="246"/>
      <c r="I29" s="99"/>
      <c r="L29" s="98"/>
    </row>
    <row r="30" spans="2:12" s="1" customFormat="1" ht="6.9" customHeight="1">
      <c r="B30" s="32"/>
      <c r="I30" s="96"/>
      <c r="L30" s="32"/>
    </row>
    <row r="31" spans="2:12" s="1" customFormat="1" ht="6.9" customHeight="1">
      <c r="B31" s="32"/>
      <c r="D31" s="53"/>
      <c r="E31" s="53"/>
      <c r="F31" s="53"/>
      <c r="G31" s="53"/>
      <c r="H31" s="53"/>
      <c r="I31" s="100"/>
      <c r="J31" s="53"/>
      <c r="K31" s="53"/>
      <c r="L31" s="32"/>
    </row>
    <row r="32" spans="2:12" s="1" customFormat="1" ht="25.35" customHeight="1">
      <c r="B32" s="32"/>
      <c r="D32" s="101" t="s">
        <v>40</v>
      </c>
      <c r="I32" s="96"/>
      <c r="J32" s="66">
        <f>ROUND(J128, 2)</f>
        <v>0</v>
      </c>
      <c r="L32" s="32"/>
    </row>
    <row r="33" spans="2:12" s="1" customFormat="1" ht="6.9" customHeight="1">
      <c r="B33" s="32"/>
      <c r="D33" s="53"/>
      <c r="E33" s="53"/>
      <c r="F33" s="53"/>
      <c r="G33" s="53"/>
      <c r="H33" s="53"/>
      <c r="I33" s="100"/>
      <c r="J33" s="53"/>
      <c r="K33" s="53"/>
      <c r="L33" s="32"/>
    </row>
    <row r="34" spans="2:12" s="1" customFormat="1" ht="14.4" customHeight="1">
      <c r="B34" s="32"/>
      <c r="F34" s="35" t="s">
        <v>42</v>
      </c>
      <c r="I34" s="102" t="s">
        <v>41</v>
      </c>
      <c r="J34" s="35" t="s">
        <v>43</v>
      </c>
      <c r="L34" s="32"/>
    </row>
    <row r="35" spans="2:12" s="1" customFormat="1" ht="14.4" customHeight="1">
      <c r="B35" s="32"/>
      <c r="D35" s="103" t="s">
        <v>44</v>
      </c>
      <c r="E35" s="27" t="s">
        <v>45</v>
      </c>
      <c r="F35" s="104">
        <f>ROUND((SUM(BE128:BE175)),  2)</f>
        <v>0</v>
      </c>
      <c r="I35" s="105">
        <v>0.21</v>
      </c>
      <c r="J35" s="104">
        <f>ROUND(((SUM(BE128:BE175))*I35),  2)</f>
        <v>0</v>
      </c>
      <c r="L35" s="32"/>
    </row>
    <row r="36" spans="2:12" s="1" customFormat="1" ht="14.4" customHeight="1">
      <c r="B36" s="32"/>
      <c r="E36" s="27" t="s">
        <v>46</v>
      </c>
      <c r="F36" s="104">
        <f>ROUND((SUM(BF128:BF175)),  2)</f>
        <v>0</v>
      </c>
      <c r="I36" s="105">
        <v>0.15</v>
      </c>
      <c r="J36" s="104">
        <f>ROUND(((SUM(BF128:BF175))*I36),  2)</f>
        <v>0</v>
      </c>
      <c r="L36" s="32"/>
    </row>
    <row r="37" spans="2:12" s="1" customFormat="1" ht="14.4" hidden="1" customHeight="1">
      <c r="B37" s="32"/>
      <c r="E37" s="27" t="s">
        <v>47</v>
      </c>
      <c r="F37" s="104">
        <f>ROUND((SUM(BG128:BG175)),  2)</f>
        <v>0</v>
      </c>
      <c r="I37" s="105">
        <v>0.21</v>
      </c>
      <c r="J37" s="104">
        <f>0</f>
        <v>0</v>
      </c>
      <c r="L37" s="32"/>
    </row>
    <row r="38" spans="2:12" s="1" customFormat="1" ht="14.4" hidden="1" customHeight="1">
      <c r="B38" s="32"/>
      <c r="E38" s="27" t="s">
        <v>48</v>
      </c>
      <c r="F38" s="104">
        <f>ROUND((SUM(BH128:BH175)),  2)</f>
        <v>0</v>
      </c>
      <c r="I38" s="105">
        <v>0.15</v>
      </c>
      <c r="J38" s="104">
        <f>0</f>
        <v>0</v>
      </c>
      <c r="L38" s="32"/>
    </row>
    <row r="39" spans="2:12" s="1" customFormat="1" ht="14.4" hidden="1" customHeight="1">
      <c r="B39" s="32"/>
      <c r="E39" s="27" t="s">
        <v>49</v>
      </c>
      <c r="F39" s="104">
        <f>ROUND((SUM(BI128:BI175)),  2)</f>
        <v>0</v>
      </c>
      <c r="I39" s="105">
        <v>0</v>
      </c>
      <c r="J39" s="104">
        <f>0</f>
        <v>0</v>
      </c>
      <c r="L39" s="32"/>
    </row>
    <row r="40" spans="2:12" s="1" customFormat="1" ht="6.9" customHeight="1">
      <c r="B40" s="32"/>
      <c r="I40" s="96"/>
      <c r="L40" s="32"/>
    </row>
    <row r="41" spans="2:12" s="1" customFormat="1" ht="25.35" customHeight="1">
      <c r="B41" s="32"/>
      <c r="C41" s="106"/>
      <c r="D41" s="107" t="s">
        <v>50</v>
      </c>
      <c r="E41" s="57"/>
      <c r="F41" s="57"/>
      <c r="G41" s="108" t="s">
        <v>51</v>
      </c>
      <c r="H41" s="109" t="s">
        <v>52</v>
      </c>
      <c r="I41" s="110"/>
      <c r="J41" s="111">
        <f>SUM(J32:J39)</f>
        <v>0</v>
      </c>
      <c r="K41" s="112"/>
      <c r="L41" s="32"/>
    </row>
    <row r="42" spans="2:12" s="1" customFormat="1" ht="14.4" customHeight="1">
      <c r="B42" s="32"/>
      <c r="I42" s="96"/>
      <c r="L42" s="32"/>
    </row>
    <row r="43" spans="2:12" ht="14.4" customHeight="1">
      <c r="B43" s="20"/>
      <c r="L43" s="20"/>
    </row>
    <row r="44" spans="2:12" ht="14.4" customHeight="1">
      <c r="B44" s="20"/>
      <c r="L44" s="20"/>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53</v>
      </c>
      <c r="E50" s="42"/>
      <c r="F50" s="42"/>
      <c r="G50" s="41" t="s">
        <v>54</v>
      </c>
      <c r="H50" s="42"/>
      <c r="I50" s="113"/>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55</v>
      </c>
      <c r="E61" s="34"/>
      <c r="F61" s="114" t="s">
        <v>56</v>
      </c>
      <c r="G61" s="43" t="s">
        <v>55</v>
      </c>
      <c r="H61" s="34"/>
      <c r="I61" s="115"/>
      <c r="J61" s="116" t="s">
        <v>56</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57</v>
      </c>
      <c r="E65" s="42"/>
      <c r="F65" s="42"/>
      <c r="G65" s="41" t="s">
        <v>58</v>
      </c>
      <c r="H65" s="42"/>
      <c r="I65" s="113"/>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55</v>
      </c>
      <c r="E76" s="34"/>
      <c r="F76" s="114" t="s">
        <v>56</v>
      </c>
      <c r="G76" s="43" t="s">
        <v>55</v>
      </c>
      <c r="H76" s="34"/>
      <c r="I76" s="115"/>
      <c r="J76" s="116" t="s">
        <v>56</v>
      </c>
      <c r="K76" s="34"/>
      <c r="L76" s="32"/>
    </row>
    <row r="77" spans="2:12" s="1" customFormat="1" ht="14.4" customHeight="1">
      <c r="B77" s="44"/>
      <c r="C77" s="45"/>
      <c r="D77" s="45"/>
      <c r="E77" s="45"/>
      <c r="F77" s="45"/>
      <c r="G77" s="45"/>
      <c r="H77" s="45"/>
      <c r="I77" s="117"/>
      <c r="J77" s="45"/>
      <c r="K77" s="45"/>
      <c r="L77" s="32"/>
    </row>
    <row r="81" spans="2:12" s="1" customFormat="1" ht="6.9" customHeight="1">
      <c r="B81" s="46"/>
      <c r="C81" s="47"/>
      <c r="D81" s="47"/>
      <c r="E81" s="47"/>
      <c r="F81" s="47"/>
      <c r="G81" s="47"/>
      <c r="H81" s="47"/>
      <c r="I81" s="118"/>
      <c r="J81" s="47"/>
      <c r="K81" s="47"/>
      <c r="L81" s="32"/>
    </row>
    <row r="82" spans="2:12" s="1" customFormat="1" ht="24.9" customHeight="1">
      <c r="B82" s="32"/>
      <c r="C82" s="21" t="s">
        <v>138</v>
      </c>
      <c r="I82" s="96"/>
      <c r="L82" s="32"/>
    </row>
    <row r="83" spans="2:12" s="1" customFormat="1" ht="6.9" customHeight="1">
      <c r="B83" s="32"/>
      <c r="I83" s="96"/>
      <c r="L83" s="32"/>
    </row>
    <row r="84" spans="2:12" s="1" customFormat="1" ht="12" customHeight="1">
      <c r="B84" s="32"/>
      <c r="C84" s="27" t="s">
        <v>16</v>
      </c>
      <c r="I84" s="96"/>
      <c r="L84" s="32"/>
    </row>
    <row r="85" spans="2:12" s="1" customFormat="1" ht="16.5" customHeight="1">
      <c r="B85" s="32"/>
      <c r="E85" s="263" t="str">
        <f>E7</f>
        <v>Modernizace provozu Dykových školek,Křtiny, III.etapa</v>
      </c>
      <c r="F85" s="264"/>
      <c r="G85" s="264"/>
      <c r="H85" s="264"/>
      <c r="I85" s="96"/>
      <c r="L85" s="32"/>
    </row>
    <row r="86" spans="2:12" ht="12" customHeight="1">
      <c r="B86" s="20"/>
      <c r="C86" s="27" t="s">
        <v>134</v>
      </c>
      <c r="L86" s="20"/>
    </row>
    <row r="87" spans="2:12" s="1" customFormat="1" ht="16.5" customHeight="1">
      <c r="B87" s="32"/>
      <c r="E87" s="263" t="s">
        <v>135</v>
      </c>
      <c r="F87" s="265"/>
      <c r="G87" s="265"/>
      <c r="H87" s="265"/>
      <c r="I87" s="96"/>
      <c r="L87" s="32"/>
    </row>
    <row r="88" spans="2:12" s="1" customFormat="1" ht="12" customHeight="1">
      <c r="B88" s="32"/>
      <c r="C88" s="27" t="s">
        <v>136</v>
      </c>
      <c r="I88" s="96"/>
      <c r="L88" s="32"/>
    </row>
    <row r="89" spans="2:12" s="1" customFormat="1" ht="16.5" customHeight="1">
      <c r="B89" s="32"/>
      <c r="E89" s="239" t="str">
        <f>E11</f>
        <v>SO 03-1 - Dyneman (pařeniště)</v>
      </c>
      <c r="F89" s="265"/>
      <c r="G89" s="265"/>
      <c r="H89" s="265"/>
      <c r="I89" s="96"/>
      <c r="L89" s="32"/>
    </row>
    <row r="90" spans="2:12" s="1" customFormat="1" ht="6.9" customHeight="1">
      <c r="B90" s="32"/>
      <c r="I90" s="96"/>
      <c r="L90" s="32"/>
    </row>
    <row r="91" spans="2:12" s="1" customFormat="1" ht="12" customHeight="1">
      <c r="B91" s="32"/>
      <c r="C91" s="27" t="s">
        <v>22</v>
      </c>
      <c r="F91" s="25" t="str">
        <f>F14</f>
        <v>k.ú.Křtiny</v>
      </c>
      <c r="I91" s="97" t="s">
        <v>24</v>
      </c>
      <c r="J91" s="52" t="str">
        <f>IF(J14="","",J14)</f>
        <v>22. 1. 2018</v>
      </c>
      <c r="L91" s="32"/>
    </row>
    <row r="92" spans="2:12" s="1" customFormat="1" ht="6.9" customHeight="1">
      <c r="B92" s="32"/>
      <c r="I92" s="96"/>
      <c r="L92" s="32"/>
    </row>
    <row r="93" spans="2:12" s="1" customFormat="1" ht="27.9" customHeight="1">
      <c r="B93" s="32"/>
      <c r="C93" s="27" t="s">
        <v>28</v>
      </c>
      <c r="F93" s="25" t="str">
        <f>E17</f>
        <v>Mendelova univerzita v Brně</v>
      </c>
      <c r="I93" s="97" t="s">
        <v>34</v>
      </c>
      <c r="J93" s="30" t="str">
        <f>E23</f>
        <v>ZAHRADA Olomouc s.r.o.</v>
      </c>
      <c r="L93" s="32"/>
    </row>
    <row r="94" spans="2:12" s="1" customFormat="1" ht="15.15" customHeight="1">
      <c r="B94" s="32"/>
      <c r="C94" s="27" t="s">
        <v>32</v>
      </c>
      <c r="F94" s="25" t="str">
        <f>IF(E20="","",E20)</f>
        <v>Vyplň údaj</v>
      </c>
      <c r="I94" s="97" t="s">
        <v>37</v>
      </c>
      <c r="J94" s="30" t="str">
        <f>E26</f>
        <v xml:space="preserve"> </v>
      </c>
      <c r="L94" s="32"/>
    </row>
    <row r="95" spans="2:12" s="1" customFormat="1" ht="10.35" customHeight="1">
      <c r="B95" s="32"/>
      <c r="I95" s="96"/>
      <c r="L95" s="32"/>
    </row>
    <row r="96" spans="2:12" s="1" customFormat="1" ht="29.25" customHeight="1">
      <c r="B96" s="32"/>
      <c r="C96" s="119" t="s">
        <v>139</v>
      </c>
      <c r="D96" s="106"/>
      <c r="E96" s="106"/>
      <c r="F96" s="106"/>
      <c r="G96" s="106"/>
      <c r="H96" s="106"/>
      <c r="I96" s="120"/>
      <c r="J96" s="121" t="s">
        <v>140</v>
      </c>
      <c r="K96" s="106"/>
      <c r="L96" s="32"/>
    </row>
    <row r="97" spans="2:47" s="1" customFormat="1" ht="10.35" customHeight="1">
      <c r="B97" s="32"/>
      <c r="I97" s="96"/>
      <c r="L97" s="32"/>
    </row>
    <row r="98" spans="2:47" s="1" customFormat="1" ht="22.8" customHeight="1">
      <c r="B98" s="32"/>
      <c r="C98" s="122" t="s">
        <v>141</v>
      </c>
      <c r="I98" s="96"/>
      <c r="J98" s="66">
        <f>J128</f>
        <v>0</v>
      </c>
      <c r="L98" s="32"/>
      <c r="AU98" s="17" t="s">
        <v>142</v>
      </c>
    </row>
    <row r="99" spans="2:47" s="8" customFormat="1" ht="24.9" customHeight="1">
      <c r="B99" s="123"/>
      <c r="D99" s="124" t="s">
        <v>143</v>
      </c>
      <c r="E99" s="125"/>
      <c r="F99" s="125"/>
      <c r="G99" s="125"/>
      <c r="H99" s="125"/>
      <c r="I99" s="126"/>
      <c r="J99" s="127">
        <f>J129</f>
        <v>0</v>
      </c>
      <c r="L99" s="123"/>
    </row>
    <row r="100" spans="2:47" s="9" customFormat="1" ht="19.95" customHeight="1">
      <c r="B100" s="128"/>
      <c r="D100" s="129" t="s">
        <v>144</v>
      </c>
      <c r="E100" s="130"/>
      <c r="F100" s="130"/>
      <c r="G100" s="130"/>
      <c r="H100" s="130"/>
      <c r="I100" s="131"/>
      <c r="J100" s="132">
        <f>J130</f>
        <v>0</v>
      </c>
      <c r="L100" s="128"/>
    </row>
    <row r="101" spans="2:47" s="9" customFormat="1" ht="19.95" customHeight="1">
      <c r="B101" s="128"/>
      <c r="D101" s="129" t="s">
        <v>145</v>
      </c>
      <c r="E101" s="130"/>
      <c r="F101" s="130"/>
      <c r="G101" s="130"/>
      <c r="H101" s="130"/>
      <c r="I101" s="131"/>
      <c r="J101" s="132">
        <f>J141</f>
        <v>0</v>
      </c>
      <c r="L101" s="128"/>
    </row>
    <row r="102" spans="2:47" s="9" customFormat="1" ht="19.95" customHeight="1">
      <c r="B102" s="128"/>
      <c r="D102" s="129" t="s">
        <v>146</v>
      </c>
      <c r="E102" s="130"/>
      <c r="F102" s="130"/>
      <c r="G102" s="130"/>
      <c r="H102" s="130"/>
      <c r="I102" s="131"/>
      <c r="J102" s="132">
        <f>J149</f>
        <v>0</v>
      </c>
      <c r="L102" s="128"/>
    </row>
    <row r="103" spans="2:47" s="9" customFormat="1" ht="19.95" customHeight="1">
      <c r="B103" s="128"/>
      <c r="D103" s="129" t="s">
        <v>147</v>
      </c>
      <c r="E103" s="130"/>
      <c r="F103" s="130"/>
      <c r="G103" s="130"/>
      <c r="H103" s="130"/>
      <c r="I103" s="131"/>
      <c r="J103" s="132">
        <f>J152</f>
        <v>0</v>
      </c>
      <c r="L103" s="128"/>
    </row>
    <row r="104" spans="2:47" s="9" customFormat="1" ht="19.95" customHeight="1">
      <c r="B104" s="128"/>
      <c r="D104" s="129" t="s">
        <v>148</v>
      </c>
      <c r="E104" s="130"/>
      <c r="F104" s="130"/>
      <c r="G104" s="130"/>
      <c r="H104" s="130"/>
      <c r="I104" s="131"/>
      <c r="J104" s="132">
        <f>J156</f>
        <v>0</v>
      </c>
      <c r="L104" s="128"/>
    </row>
    <row r="105" spans="2:47" s="8" customFormat="1" ht="24.9" customHeight="1">
      <c r="B105" s="123"/>
      <c r="D105" s="124" t="s">
        <v>149</v>
      </c>
      <c r="E105" s="125"/>
      <c r="F105" s="125"/>
      <c r="G105" s="125"/>
      <c r="H105" s="125"/>
      <c r="I105" s="126"/>
      <c r="J105" s="127">
        <f>J158</f>
        <v>0</v>
      </c>
      <c r="L105" s="123"/>
    </row>
    <row r="106" spans="2:47" s="9" customFormat="1" ht="19.95" customHeight="1">
      <c r="B106" s="128"/>
      <c r="D106" s="129" t="s">
        <v>150</v>
      </c>
      <c r="E106" s="130"/>
      <c r="F106" s="130"/>
      <c r="G106" s="130"/>
      <c r="H106" s="130"/>
      <c r="I106" s="131"/>
      <c r="J106" s="132">
        <f>J159</f>
        <v>0</v>
      </c>
      <c r="L106" s="128"/>
    </row>
    <row r="107" spans="2:47" s="1" customFormat="1" ht="21.75" customHeight="1">
      <c r="B107" s="32"/>
      <c r="I107" s="96"/>
      <c r="L107" s="32"/>
    </row>
    <row r="108" spans="2:47" s="1" customFormat="1" ht="6.9" customHeight="1">
      <c r="B108" s="44"/>
      <c r="C108" s="45"/>
      <c r="D108" s="45"/>
      <c r="E108" s="45"/>
      <c r="F108" s="45"/>
      <c r="G108" s="45"/>
      <c r="H108" s="45"/>
      <c r="I108" s="117"/>
      <c r="J108" s="45"/>
      <c r="K108" s="45"/>
      <c r="L108" s="32"/>
    </row>
    <row r="112" spans="2:47" s="1" customFormat="1" ht="6.9" customHeight="1">
      <c r="B112" s="46"/>
      <c r="C112" s="47"/>
      <c r="D112" s="47"/>
      <c r="E112" s="47"/>
      <c r="F112" s="47"/>
      <c r="G112" s="47"/>
      <c r="H112" s="47"/>
      <c r="I112" s="118"/>
      <c r="J112" s="47"/>
      <c r="K112" s="47"/>
      <c r="L112" s="32"/>
    </row>
    <row r="113" spans="2:63" s="1" customFormat="1" ht="24.9" customHeight="1">
      <c r="B113" s="32"/>
      <c r="C113" s="21" t="s">
        <v>151</v>
      </c>
      <c r="I113" s="96"/>
      <c r="L113" s="32"/>
    </row>
    <row r="114" spans="2:63" s="1" customFormat="1" ht="6.9" customHeight="1">
      <c r="B114" s="32"/>
      <c r="I114" s="96"/>
      <c r="L114" s="32"/>
    </row>
    <row r="115" spans="2:63" s="1" customFormat="1" ht="12" customHeight="1">
      <c r="B115" s="32"/>
      <c r="C115" s="27" t="s">
        <v>16</v>
      </c>
      <c r="I115" s="96"/>
      <c r="L115" s="32"/>
    </row>
    <row r="116" spans="2:63" s="1" customFormat="1" ht="16.5" customHeight="1">
      <c r="B116" s="32"/>
      <c r="E116" s="263" t="str">
        <f>E7</f>
        <v>Modernizace provozu Dykových školek,Křtiny, III.etapa</v>
      </c>
      <c r="F116" s="264"/>
      <c r="G116" s="264"/>
      <c r="H116" s="264"/>
      <c r="I116" s="96"/>
      <c r="L116" s="32"/>
    </row>
    <row r="117" spans="2:63" ht="12" customHeight="1">
      <c r="B117" s="20"/>
      <c r="C117" s="27" t="s">
        <v>134</v>
      </c>
      <c r="L117" s="20"/>
    </row>
    <row r="118" spans="2:63" s="1" customFormat="1" ht="16.5" customHeight="1">
      <c r="B118" s="32"/>
      <c r="E118" s="263" t="s">
        <v>135</v>
      </c>
      <c r="F118" s="265"/>
      <c r="G118" s="265"/>
      <c r="H118" s="265"/>
      <c r="I118" s="96"/>
      <c r="L118" s="32"/>
    </row>
    <row r="119" spans="2:63" s="1" customFormat="1" ht="12" customHeight="1">
      <c r="B119" s="32"/>
      <c r="C119" s="27" t="s">
        <v>136</v>
      </c>
      <c r="I119" s="96"/>
      <c r="L119" s="32"/>
    </row>
    <row r="120" spans="2:63" s="1" customFormat="1" ht="16.5" customHeight="1">
      <c r="B120" s="32"/>
      <c r="E120" s="239" t="str">
        <f>E11</f>
        <v>SO 03-1 - Dyneman (pařeniště)</v>
      </c>
      <c r="F120" s="265"/>
      <c r="G120" s="265"/>
      <c r="H120" s="265"/>
      <c r="I120" s="96"/>
      <c r="L120" s="32"/>
    </row>
    <row r="121" spans="2:63" s="1" customFormat="1" ht="6.9" customHeight="1">
      <c r="B121" s="32"/>
      <c r="I121" s="96"/>
      <c r="L121" s="32"/>
    </row>
    <row r="122" spans="2:63" s="1" customFormat="1" ht="12" customHeight="1">
      <c r="B122" s="32"/>
      <c r="C122" s="27" t="s">
        <v>22</v>
      </c>
      <c r="F122" s="25" t="str">
        <f>F14</f>
        <v>k.ú.Křtiny</v>
      </c>
      <c r="I122" s="97" t="s">
        <v>24</v>
      </c>
      <c r="J122" s="52" t="str">
        <f>IF(J14="","",J14)</f>
        <v>22. 1. 2018</v>
      </c>
      <c r="L122" s="32"/>
    </row>
    <row r="123" spans="2:63" s="1" customFormat="1" ht="6.9" customHeight="1">
      <c r="B123" s="32"/>
      <c r="I123" s="96"/>
      <c r="L123" s="32"/>
    </row>
    <row r="124" spans="2:63" s="1" customFormat="1" ht="27.9" customHeight="1">
      <c r="B124" s="32"/>
      <c r="C124" s="27" t="s">
        <v>28</v>
      </c>
      <c r="F124" s="25" t="str">
        <f>E17</f>
        <v>Mendelova univerzita v Brně</v>
      </c>
      <c r="I124" s="97" t="s">
        <v>34</v>
      </c>
      <c r="J124" s="30" t="str">
        <f>E23</f>
        <v>ZAHRADA Olomouc s.r.o.</v>
      </c>
      <c r="L124" s="32"/>
    </row>
    <row r="125" spans="2:63" s="1" customFormat="1" ht="15.15" customHeight="1">
      <c r="B125" s="32"/>
      <c r="C125" s="27" t="s">
        <v>32</v>
      </c>
      <c r="F125" s="25" t="str">
        <f>IF(E20="","",E20)</f>
        <v>Vyplň údaj</v>
      </c>
      <c r="I125" s="97" t="s">
        <v>37</v>
      </c>
      <c r="J125" s="30" t="str">
        <f>E26</f>
        <v xml:space="preserve"> </v>
      </c>
      <c r="L125" s="32"/>
    </row>
    <row r="126" spans="2:63" s="1" customFormat="1" ht="10.35" customHeight="1">
      <c r="B126" s="32"/>
      <c r="I126" s="96"/>
      <c r="L126" s="32"/>
    </row>
    <row r="127" spans="2:63" s="10" customFormat="1" ht="29.25" customHeight="1">
      <c r="B127" s="133"/>
      <c r="C127" s="134" t="s">
        <v>152</v>
      </c>
      <c r="D127" s="135" t="s">
        <v>65</v>
      </c>
      <c r="E127" s="135" t="s">
        <v>61</v>
      </c>
      <c r="F127" s="135" t="s">
        <v>62</v>
      </c>
      <c r="G127" s="135" t="s">
        <v>153</v>
      </c>
      <c r="H127" s="135" t="s">
        <v>154</v>
      </c>
      <c r="I127" s="136" t="s">
        <v>155</v>
      </c>
      <c r="J127" s="137" t="s">
        <v>140</v>
      </c>
      <c r="K127" s="138" t="s">
        <v>156</v>
      </c>
      <c r="L127" s="133"/>
      <c r="M127" s="59" t="s">
        <v>1</v>
      </c>
      <c r="N127" s="60" t="s">
        <v>44</v>
      </c>
      <c r="O127" s="60" t="s">
        <v>157</v>
      </c>
      <c r="P127" s="60" t="s">
        <v>158</v>
      </c>
      <c r="Q127" s="60" t="s">
        <v>159</v>
      </c>
      <c r="R127" s="60" t="s">
        <v>160</v>
      </c>
      <c r="S127" s="60" t="s">
        <v>161</v>
      </c>
      <c r="T127" s="61" t="s">
        <v>162</v>
      </c>
    </row>
    <row r="128" spans="2:63" s="1" customFormat="1" ht="22.8" customHeight="1">
      <c r="B128" s="32"/>
      <c r="C128" s="64" t="s">
        <v>163</v>
      </c>
      <c r="I128" s="96"/>
      <c r="J128" s="139">
        <f>BK128</f>
        <v>0</v>
      </c>
      <c r="L128" s="32"/>
      <c r="M128" s="62"/>
      <c r="N128" s="53"/>
      <c r="O128" s="53"/>
      <c r="P128" s="140">
        <f>P129+P158</f>
        <v>0</v>
      </c>
      <c r="Q128" s="53"/>
      <c r="R128" s="140">
        <f>R129+R158</f>
        <v>33.698525609999997</v>
      </c>
      <c r="S128" s="53"/>
      <c r="T128" s="141">
        <f>T129+T158</f>
        <v>0</v>
      </c>
      <c r="AT128" s="17" t="s">
        <v>79</v>
      </c>
      <c r="AU128" s="17" t="s">
        <v>142</v>
      </c>
      <c r="BK128" s="142">
        <f>BK129+BK158</f>
        <v>0</v>
      </c>
    </row>
    <row r="129" spans="2:65" s="11" customFormat="1" ht="25.95" customHeight="1">
      <c r="B129" s="143"/>
      <c r="D129" s="144" t="s">
        <v>79</v>
      </c>
      <c r="E129" s="145" t="s">
        <v>164</v>
      </c>
      <c r="F129" s="145" t="s">
        <v>165</v>
      </c>
      <c r="I129" s="146"/>
      <c r="J129" s="147">
        <f>BK129</f>
        <v>0</v>
      </c>
      <c r="L129" s="143"/>
      <c r="M129" s="148"/>
      <c r="N129" s="149"/>
      <c r="O129" s="149"/>
      <c r="P129" s="150">
        <f>P130+P141+P149+P152+P156</f>
        <v>0</v>
      </c>
      <c r="Q129" s="149"/>
      <c r="R129" s="150">
        <f>R130+R141+R149+R152+R156</f>
        <v>32.454714709999998</v>
      </c>
      <c r="S129" s="149"/>
      <c r="T129" s="151">
        <f>T130+T141+T149+T152+T156</f>
        <v>0</v>
      </c>
      <c r="AR129" s="144" t="s">
        <v>21</v>
      </c>
      <c r="AT129" s="152" t="s">
        <v>79</v>
      </c>
      <c r="AU129" s="152" t="s">
        <v>80</v>
      </c>
      <c r="AY129" s="144" t="s">
        <v>166</v>
      </c>
      <c r="BK129" s="153">
        <f>BK130+BK141+BK149+BK152+BK156</f>
        <v>0</v>
      </c>
    </row>
    <row r="130" spans="2:65" s="11" customFormat="1" ht="22.8" customHeight="1">
      <c r="B130" s="143"/>
      <c r="D130" s="144" t="s">
        <v>79</v>
      </c>
      <c r="E130" s="154" t="s">
        <v>21</v>
      </c>
      <c r="F130" s="154" t="s">
        <v>167</v>
      </c>
      <c r="I130" s="146"/>
      <c r="J130" s="155">
        <f>BK130</f>
        <v>0</v>
      </c>
      <c r="L130" s="143"/>
      <c r="M130" s="148"/>
      <c r="N130" s="149"/>
      <c r="O130" s="149"/>
      <c r="P130" s="150">
        <f>SUM(P131:P140)</f>
        <v>0</v>
      </c>
      <c r="Q130" s="149"/>
      <c r="R130" s="150">
        <f>SUM(R131:R140)</f>
        <v>0</v>
      </c>
      <c r="S130" s="149"/>
      <c r="T130" s="151">
        <f>SUM(T131:T140)</f>
        <v>0</v>
      </c>
      <c r="AR130" s="144" t="s">
        <v>21</v>
      </c>
      <c r="AT130" s="152" t="s">
        <v>79</v>
      </c>
      <c r="AU130" s="152" t="s">
        <v>21</v>
      </c>
      <c r="AY130" s="144" t="s">
        <v>166</v>
      </c>
      <c r="BK130" s="153">
        <f>SUM(BK131:BK140)</f>
        <v>0</v>
      </c>
    </row>
    <row r="131" spans="2:65" s="1" customFormat="1" ht="48" customHeight="1">
      <c r="B131" s="156"/>
      <c r="C131" s="157" t="s">
        <v>21</v>
      </c>
      <c r="D131" s="157" t="s">
        <v>168</v>
      </c>
      <c r="E131" s="158" t="s">
        <v>169</v>
      </c>
      <c r="F131" s="159" t="s">
        <v>170</v>
      </c>
      <c r="G131" s="160" t="s">
        <v>171</v>
      </c>
      <c r="H131" s="161">
        <v>30.8</v>
      </c>
      <c r="I131" s="162"/>
      <c r="J131" s="163">
        <f>ROUND(I131*H131,2)</f>
        <v>0</v>
      </c>
      <c r="K131" s="159" t="s">
        <v>172</v>
      </c>
      <c r="L131" s="32"/>
      <c r="M131" s="164" t="s">
        <v>1</v>
      </c>
      <c r="N131" s="165" t="s">
        <v>45</v>
      </c>
      <c r="O131" s="55"/>
      <c r="P131" s="166">
        <f>O131*H131</f>
        <v>0</v>
      </c>
      <c r="Q131" s="166">
        <v>0</v>
      </c>
      <c r="R131" s="166">
        <f>Q131*H131</f>
        <v>0</v>
      </c>
      <c r="S131" s="166">
        <v>0</v>
      </c>
      <c r="T131" s="167">
        <f>S131*H131</f>
        <v>0</v>
      </c>
      <c r="AR131" s="168" t="s">
        <v>173</v>
      </c>
      <c r="AT131" s="168" t="s">
        <v>168</v>
      </c>
      <c r="AU131" s="168" t="s">
        <v>88</v>
      </c>
      <c r="AY131" s="17" t="s">
        <v>166</v>
      </c>
      <c r="BE131" s="169">
        <f>IF(N131="základní",J131,0)</f>
        <v>0</v>
      </c>
      <c r="BF131" s="169">
        <f>IF(N131="snížená",J131,0)</f>
        <v>0</v>
      </c>
      <c r="BG131" s="169">
        <f>IF(N131="zákl. přenesená",J131,0)</f>
        <v>0</v>
      </c>
      <c r="BH131" s="169">
        <f>IF(N131="sníž. přenesená",J131,0)</f>
        <v>0</v>
      </c>
      <c r="BI131" s="169">
        <f>IF(N131="nulová",J131,0)</f>
        <v>0</v>
      </c>
      <c r="BJ131" s="17" t="s">
        <v>21</v>
      </c>
      <c r="BK131" s="169">
        <f>ROUND(I131*H131,2)</f>
        <v>0</v>
      </c>
      <c r="BL131" s="17" t="s">
        <v>173</v>
      </c>
      <c r="BM131" s="168" t="s">
        <v>174</v>
      </c>
    </row>
    <row r="132" spans="2:65" s="12" customFormat="1" ht="10.199999999999999">
      <c r="B132" s="170"/>
      <c r="D132" s="171" t="s">
        <v>175</v>
      </c>
      <c r="E132" s="172" t="s">
        <v>1</v>
      </c>
      <c r="F132" s="173" t="s">
        <v>176</v>
      </c>
      <c r="H132" s="174">
        <v>30.8</v>
      </c>
      <c r="I132" s="175"/>
      <c r="L132" s="170"/>
      <c r="M132" s="176"/>
      <c r="N132" s="177"/>
      <c r="O132" s="177"/>
      <c r="P132" s="177"/>
      <c r="Q132" s="177"/>
      <c r="R132" s="177"/>
      <c r="S132" s="177"/>
      <c r="T132" s="178"/>
      <c r="AT132" s="172" t="s">
        <v>175</v>
      </c>
      <c r="AU132" s="172" t="s">
        <v>88</v>
      </c>
      <c r="AV132" s="12" t="s">
        <v>88</v>
      </c>
      <c r="AW132" s="12" t="s">
        <v>36</v>
      </c>
      <c r="AX132" s="12" t="s">
        <v>21</v>
      </c>
      <c r="AY132" s="172" t="s">
        <v>166</v>
      </c>
    </row>
    <row r="133" spans="2:65" s="1" customFormat="1" ht="24" customHeight="1">
      <c r="B133" s="156"/>
      <c r="C133" s="157" t="s">
        <v>88</v>
      </c>
      <c r="D133" s="157" t="s">
        <v>168</v>
      </c>
      <c r="E133" s="158" t="s">
        <v>177</v>
      </c>
      <c r="F133" s="159" t="s">
        <v>178</v>
      </c>
      <c r="G133" s="160" t="s">
        <v>171</v>
      </c>
      <c r="H133" s="161">
        <v>9.2159999999999993</v>
      </c>
      <c r="I133" s="162"/>
      <c r="J133" s="163">
        <f>ROUND(I133*H133,2)</f>
        <v>0</v>
      </c>
      <c r="K133" s="159" t="s">
        <v>172</v>
      </c>
      <c r="L133" s="32"/>
      <c r="M133" s="164" t="s">
        <v>1</v>
      </c>
      <c r="N133" s="165" t="s">
        <v>45</v>
      </c>
      <c r="O133" s="55"/>
      <c r="P133" s="166">
        <f>O133*H133</f>
        <v>0</v>
      </c>
      <c r="Q133" s="166">
        <v>0</v>
      </c>
      <c r="R133" s="166">
        <f>Q133*H133</f>
        <v>0</v>
      </c>
      <c r="S133" s="166">
        <v>0</v>
      </c>
      <c r="T133" s="167">
        <f>S133*H133</f>
        <v>0</v>
      </c>
      <c r="AR133" s="168" t="s">
        <v>173</v>
      </c>
      <c r="AT133" s="168" t="s">
        <v>168</v>
      </c>
      <c r="AU133" s="168" t="s">
        <v>88</v>
      </c>
      <c r="AY133" s="17" t="s">
        <v>166</v>
      </c>
      <c r="BE133" s="169">
        <f>IF(N133="základní",J133,0)</f>
        <v>0</v>
      </c>
      <c r="BF133" s="169">
        <f>IF(N133="snížená",J133,0)</f>
        <v>0</v>
      </c>
      <c r="BG133" s="169">
        <f>IF(N133="zákl. přenesená",J133,0)</f>
        <v>0</v>
      </c>
      <c r="BH133" s="169">
        <f>IF(N133="sníž. přenesená",J133,0)</f>
        <v>0</v>
      </c>
      <c r="BI133" s="169">
        <f>IF(N133="nulová",J133,0)</f>
        <v>0</v>
      </c>
      <c r="BJ133" s="17" t="s">
        <v>21</v>
      </c>
      <c r="BK133" s="169">
        <f>ROUND(I133*H133,2)</f>
        <v>0</v>
      </c>
      <c r="BL133" s="17" t="s">
        <v>173</v>
      </c>
      <c r="BM133" s="168" t="s">
        <v>179</v>
      </c>
    </row>
    <row r="134" spans="2:65" s="12" customFormat="1" ht="10.199999999999999">
      <c r="B134" s="170"/>
      <c r="D134" s="171" t="s">
        <v>175</v>
      </c>
      <c r="E134" s="172" t="s">
        <v>1</v>
      </c>
      <c r="F134" s="173" t="s">
        <v>180</v>
      </c>
      <c r="H134" s="174">
        <v>9.2159999999999993</v>
      </c>
      <c r="I134" s="175"/>
      <c r="L134" s="170"/>
      <c r="M134" s="176"/>
      <c r="N134" s="177"/>
      <c r="O134" s="177"/>
      <c r="P134" s="177"/>
      <c r="Q134" s="177"/>
      <c r="R134" s="177"/>
      <c r="S134" s="177"/>
      <c r="T134" s="178"/>
      <c r="AT134" s="172" t="s">
        <v>175</v>
      </c>
      <c r="AU134" s="172" t="s">
        <v>88</v>
      </c>
      <c r="AV134" s="12" t="s">
        <v>88</v>
      </c>
      <c r="AW134" s="12" t="s">
        <v>36</v>
      </c>
      <c r="AX134" s="12" t="s">
        <v>21</v>
      </c>
      <c r="AY134" s="172" t="s">
        <v>166</v>
      </c>
    </row>
    <row r="135" spans="2:65" s="1" customFormat="1" ht="48" customHeight="1">
      <c r="B135" s="156"/>
      <c r="C135" s="157" t="s">
        <v>181</v>
      </c>
      <c r="D135" s="157" t="s">
        <v>168</v>
      </c>
      <c r="E135" s="158" t="s">
        <v>182</v>
      </c>
      <c r="F135" s="159" t="s">
        <v>183</v>
      </c>
      <c r="G135" s="160" t="s">
        <v>171</v>
      </c>
      <c r="H135" s="161">
        <v>9.2159999999999993</v>
      </c>
      <c r="I135" s="162"/>
      <c r="J135" s="163">
        <f>ROUND(I135*H135,2)</f>
        <v>0</v>
      </c>
      <c r="K135" s="159" t="s">
        <v>172</v>
      </c>
      <c r="L135" s="32"/>
      <c r="M135" s="164" t="s">
        <v>1</v>
      </c>
      <c r="N135" s="165" t="s">
        <v>45</v>
      </c>
      <c r="O135" s="55"/>
      <c r="P135" s="166">
        <f>O135*H135</f>
        <v>0</v>
      </c>
      <c r="Q135" s="166">
        <v>0</v>
      </c>
      <c r="R135" s="166">
        <f>Q135*H135</f>
        <v>0</v>
      </c>
      <c r="S135" s="166">
        <v>0</v>
      </c>
      <c r="T135" s="167">
        <f>S135*H135</f>
        <v>0</v>
      </c>
      <c r="AR135" s="168" t="s">
        <v>173</v>
      </c>
      <c r="AT135" s="168" t="s">
        <v>168</v>
      </c>
      <c r="AU135" s="168" t="s">
        <v>88</v>
      </c>
      <c r="AY135" s="17" t="s">
        <v>166</v>
      </c>
      <c r="BE135" s="169">
        <f>IF(N135="základní",J135,0)</f>
        <v>0</v>
      </c>
      <c r="BF135" s="169">
        <f>IF(N135="snížená",J135,0)</f>
        <v>0</v>
      </c>
      <c r="BG135" s="169">
        <f>IF(N135="zákl. přenesená",J135,0)</f>
        <v>0</v>
      </c>
      <c r="BH135" s="169">
        <f>IF(N135="sníž. přenesená",J135,0)</f>
        <v>0</v>
      </c>
      <c r="BI135" s="169">
        <f>IF(N135="nulová",J135,0)</f>
        <v>0</v>
      </c>
      <c r="BJ135" s="17" t="s">
        <v>21</v>
      </c>
      <c r="BK135" s="169">
        <f>ROUND(I135*H135,2)</f>
        <v>0</v>
      </c>
      <c r="BL135" s="17" t="s">
        <v>173</v>
      </c>
      <c r="BM135" s="168" t="s">
        <v>184</v>
      </c>
    </row>
    <row r="136" spans="2:65" s="1" customFormat="1" ht="48" customHeight="1">
      <c r="B136" s="156"/>
      <c r="C136" s="157" t="s">
        <v>173</v>
      </c>
      <c r="D136" s="157" t="s">
        <v>168</v>
      </c>
      <c r="E136" s="158" t="s">
        <v>185</v>
      </c>
      <c r="F136" s="159" t="s">
        <v>186</v>
      </c>
      <c r="G136" s="160" t="s">
        <v>171</v>
      </c>
      <c r="H136" s="161">
        <v>9.2159999999999993</v>
      </c>
      <c r="I136" s="162"/>
      <c r="J136" s="163">
        <f>ROUND(I136*H136,2)</f>
        <v>0</v>
      </c>
      <c r="K136" s="159" t="s">
        <v>172</v>
      </c>
      <c r="L136" s="32"/>
      <c r="M136" s="164" t="s">
        <v>1</v>
      </c>
      <c r="N136" s="165" t="s">
        <v>45</v>
      </c>
      <c r="O136" s="55"/>
      <c r="P136" s="166">
        <f>O136*H136</f>
        <v>0</v>
      </c>
      <c r="Q136" s="166">
        <v>0</v>
      </c>
      <c r="R136" s="166">
        <f>Q136*H136</f>
        <v>0</v>
      </c>
      <c r="S136" s="166">
        <v>0</v>
      </c>
      <c r="T136" s="167">
        <f>S136*H136</f>
        <v>0</v>
      </c>
      <c r="AR136" s="168" t="s">
        <v>173</v>
      </c>
      <c r="AT136" s="168" t="s">
        <v>168</v>
      </c>
      <c r="AU136" s="168" t="s">
        <v>88</v>
      </c>
      <c r="AY136" s="17" t="s">
        <v>166</v>
      </c>
      <c r="BE136" s="169">
        <f>IF(N136="základní",J136,0)</f>
        <v>0</v>
      </c>
      <c r="BF136" s="169">
        <f>IF(N136="snížená",J136,0)</f>
        <v>0</v>
      </c>
      <c r="BG136" s="169">
        <f>IF(N136="zákl. přenesená",J136,0)</f>
        <v>0</v>
      </c>
      <c r="BH136" s="169">
        <f>IF(N136="sníž. přenesená",J136,0)</f>
        <v>0</v>
      </c>
      <c r="BI136" s="169">
        <f>IF(N136="nulová",J136,0)</f>
        <v>0</v>
      </c>
      <c r="BJ136" s="17" t="s">
        <v>21</v>
      </c>
      <c r="BK136" s="169">
        <f>ROUND(I136*H136,2)</f>
        <v>0</v>
      </c>
      <c r="BL136" s="17" t="s">
        <v>173</v>
      </c>
      <c r="BM136" s="168" t="s">
        <v>187</v>
      </c>
    </row>
    <row r="137" spans="2:65" s="1" customFormat="1" ht="24" customHeight="1">
      <c r="B137" s="156"/>
      <c r="C137" s="157" t="s">
        <v>188</v>
      </c>
      <c r="D137" s="157" t="s">
        <v>168</v>
      </c>
      <c r="E137" s="158" t="s">
        <v>189</v>
      </c>
      <c r="F137" s="159" t="s">
        <v>190</v>
      </c>
      <c r="G137" s="160" t="s">
        <v>191</v>
      </c>
      <c r="H137" s="161">
        <v>14.746</v>
      </c>
      <c r="I137" s="162"/>
      <c r="J137" s="163">
        <f>ROUND(I137*H137,2)</f>
        <v>0</v>
      </c>
      <c r="K137" s="159" t="s">
        <v>172</v>
      </c>
      <c r="L137" s="32"/>
      <c r="M137" s="164" t="s">
        <v>1</v>
      </c>
      <c r="N137" s="165" t="s">
        <v>45</v>
      </c>
      <c r="O137" s="55"/>
      <c r="P137" s="166">
        <f>O137*H137</f>
        <v>0</v>
      </c>
      <c r="Q137" s="166">
        <v>0</v>
      </c>
      <c r="R137" s="166">
        <f>Q137*H137</f>
        <v>0</v>
      </c>
      <c r="S137" s="166">
        <v>0</v>
      </c>
      <c r="T137" s="167">
        <f>S137*H137</f>
        <v>0</v>
      </c>
      <c r="AR137" s="168" t="s">
        <v>173</v>
      </c>
      <c r="AT137" s="168" t="s">
        <v>168</v>
      </c>
      <c r="AU137" s="168" t="s">
        <v>88</v>
      </c>
      <c r="AY137" s="17" t="s">
        <v>166</v>
      </c>
      <c r="BE137" s="169">
        <f>IF(N137="základní",J137,0)</f>
        <v>0</v>
      </c>
      <c r="BF137" s="169">
        <f>IF(N137="snížená",J137,0)</f>
        <v>0</v>
      </c>
      <c r="BG137" s="169">
        <f>IF(N137="zákl. přenesená",J137,0)</f>
        <v>0</v>
      </c>
      <c r="BH137" s="169">
        <f>IF(N137="sníž. přenesená",J137,0)</f>
        <v>0</v>
      </c>
      <c r="BI137" s="169">
        <f>IF(N137="nulová",J137,0)</f>
        <v>0</v>
      </c>
      <c r="BJ137" s="17" t="s">
        <v>21</v>
      </c>
      <c r="BK137" s="169">
        <f>ROUND(I137*H137,2)</f>
        <v>0</v>
      </c>
      <c r="BL137" s="17" t="s">
        <v>173</v>
      </c>
      <c r="BM137" s="168" t="s">
        <v>192</v>
      </c>
    </row>
    <row r="138" spans="2:65" s="12" customFormat="1" ht="10.199999999999999">
      <c r="B138" s="170"/>
      <c r="D138" s="171" t="s">
        <v>175</v>
      </c>
      <c r="E138" s="172" t="s">
        <v>1</v>
      </c>
      <c r="F138" s="173" t="s">
        <v>193</v>
      </c>
      <c r="H138" s="174">
        <v>14.746</v>
      </c>
      <c r="I138" s="175"/>
      <c r="L138" s="170"/>
      <c r="M138" s="176"/>
      <c r="N138" s="177"/>
      <c r="O138" s="177"/>
      <c r="P138" s="177"/>
      <c r="Q138" s="177"/>
      <c r="R138" s="177"/>
      <c r="S138" s="177"/>
      <c r="T138" s="178"/>
      <c r="AT138" s="172" t="s">
        <v>175</v>
      </c>
      <c r="AU138" s="172" t="s">
        <v>88</v>
      </c>
      <c r="AV138" s="12" t="s">
        <v>88</v>
      </c>
      <c r="AW138" s="12" t="s">
        <v>36</v>
      </c>
      <c r="AX138" s="12" t="s">
        <v>21</v>
      </c>
      <c r="AY138" s="172" t="s">
        <v>166</v>
      </c>
    </row>
    <row r="139" spans="2:65" s="1" customFormat="1" ht="24" customHeight="1">
      <c r="B139" s="156"/>
      <c r="C139" s="157" t="s">
        <v>194</v>
      </c>
      <c r="D139" s="157" t="s">
        <v>168</v>
      </c>
      <c r="E139" s="158" t="s">
        <v>195</v>
      </c>
      <c r="F139" s="159" t="s">
        <v>196</v>
      </c>
      <c r="G139" s="160" t="s">
        <v>197</v>
      </c>
      <c r="H139" s="161">
        <v>154</v>
      </c>
      <c r="I139" s="162"/>
      <c r="J139" s="163">
        <f>ROUND(I139*H139,2)</f>
        <v>0</v>
      </c>
      <c r="K139" s="159" t="s">
        <v>172</v>
      </c>
      <c r="L139" s="32"/>
      <c r="M139" s="164" t="s">
        <v>1</v>
      </c>
      <c r="N139" s="165" t="s">
        <v>45</v>
      </c>
      <c r="O139" s="55"/>
      <c r="P139" s="166">
        <f>O139*H139</f>
        <v>0</v>
      </c>
      <c r="Q139" s="166">
        <v>0</v>
      </c>
      <c r="R139" s="166">
        <f>Q139*H139</f>
        <v>0</v>
      </c>
      <c r="S139" s="166">
        <v>0</v>
      </c>
      <c r="T139" s="167">
        <f>S139*H139</f>
        <v>0</v>
      </c>
      <c r="AR139" s="168" t="s">
        <v>173</v>
      </c>
      <c r="AT139" s="168" t="s">
        <v>168</v>
      </c>
      <c r="AU139" s="168" t="s">
        <v>88</v>
      </c>
      <c r="AY139" s="17" t="s">
        <v>166</v>
      </c>
      <c r="BE139" s="169">
        <f>IF(N139="základní",J139,0)</f>
        <v>0</v>
      </c>
      <c r="BF139" s="169">
        <f>IF(N139="snížená",J139,0)</f>
        <v>0</v>
      </c>
      <c r="BG139" s="169">
        <f>IF(N139="zákl. přenesená",J139,0)</f>
        <v>0</v>
      </c>
      <c r="BH139" s="169">
        <f>IF(N139="sníž. přenesená",J139,0)</f>
        <v>0</v>
      </c>
      <c r="BI139" s="169">
        <f>IF(N139="nulová",J139,0)</f>
        <v>0</v>
      </c>
      <c r="BJ139" s="17" t="s">
        <v>21</v>
      </c>
      <c r="BK139" s="169">
        <f>ROUND(I139*H139,2)</f>
        <v>0</v>
      </c>
      <c r="BL139" s="17" t="s">
        <v>173</v>
      </c>
      <c r="BM139" s="168" t="s">
        <v>198</v>
      </c>
    </row>
    <row r="140" spans="2:65" s="12" customFormat="1" ht="10.199999999999999">
      <c r="B140" s="170"/>
      <c r="D140" s="171" t="s">
        <v>175</v>
      </c>
      <c r="E140" s="172" t="s">
        <v>1</v>
      </c>
      <c r="F140" s="173" t="s">
        <v>199</v>
      </c>
      <c r="H140" s="174">
        <v>154</v>
      </c>
      <c r="I140" s="175"/>
      <c r="L140" s="170"/>
      <c r="M140" s="176"/>
      <c r="N140" s="177"/>
      <c r="O140" s="177"/>
      <c r="P140" s="177"/>
      <c r="Q140" s="177"/>
      <c r="R140" s="177"/>
      <c r="S140" s="177"/>
      <c r="T140" s="178"/>
      <c r="AT140" s="172" t="s">
        <v>175</v>
      </c>
      <c r="AU140" s="172" t="s">
        <v>88</v>
      </c>
      <c r="AV140" s="12" t="s">
        <v>88</v>
      </c>
      <c r="AW140" s="12" t="s">
        <v>36</v>
      </c>
      <c r="AX140" s="12" t="s">
        <v>21</v>
      </c>
      <c r="AY140" s="172" t="s">
        <v>166</v>
      </c>
    </row>
    <row r="141" spans="2:65" s="11" customFormat="1" ht="22.8" customHeight="1">
      <c r="B141" s="143"/>
      <c r="D141" s="144" t="s">
        <v>79</v>
      </c>
      <c r="E141" s="154" t="s">
        <v>88</v>
      </c>
      <c r="F141" s="154" t="s">
        <v>200</v>
      </c>
      <c r="I141" s="146"/>
      <c r="J141" s="155">
        <f>BK141</f>
        <v>0</v>
      </c>
      <c r="L141" s="143"/>
      <c r="M141" s="148"/>
      <c r="N141" s="149"/>
      <c r="O141" s="149"/>
      <c r="P141" s="150">
        <f>SUM(P142:P148)</f>
        <v>0</v>
      </c>
      <c r="Q141" s="149"/>
      <c r="R141" s="150">
        <f>SUM(R142:R148)</f>
        <v>22.871154709999999</v>
      </c>
      <c r="S141" s="149"/>
      <c r="T141" s="151">
        <f>SUM(T142:T148)</f>
        <v>0</v>
      </c>
      <c r="AR141" s="144" t="s">
        <v>21</v>
      </c>
      <c r="AT141" s="152" t="s">
        <v>79</v>
      </c>
      <c r="AU141" s="152" t="s">
        <v>21</v>
      </c>
      <c r="AY141" s="144" t="s">
        <v>166</v>
      </c>
      <c r="BK141" s="153">
        <f>SUM(BK142:BK148)</f>
        <v>0</v>
      </c>
    </row>
    <row r="142" spans="2:65" s="1" customFormat="1" ht="24" customHeight="1">
      <c r="B142" s="156"/>
      <c r="C142" s="157" t="s">
        <v>201</v>
      </c>
      <c r="D142" s="157" t="s">
        <v>168</v>
      </c>
      <c r="E142" s="158" t="s">
        <v>202</v>
      </c>
      <c r="F142" s="159" t="s">
        <v>203</v>
      </c>
      <c r="G142" s="160" t="s">
        <v>171</v>
      </c>
      <c r="H142" s="161">
        <v>1.024</v>
      </c>
      <c r="I142" s="162"/>
      <c r="J142" s="163">
        <f>ROUND(I142*H142,2)</f>
        <v>0</v>
      </c>
      <c r="K142" s="159" t="s">
        <v>172</v>
      </c>
      <c r="L142" s="32"/>
      <c r="M142" s="164" t="s">
        <v>1</v>
      </c>
      <c r="N142" s="165" t="s">
        <v>45</v>
      </c>
      <c r="O142" s="55"/>
      <c r="P142" s="166">
        <f>O142*H142</f>
        <v>0</v>
      </c>
      <c r="Q142" s="166">
        <v>1.98</v>
      </c>
      <c r="R142" s="166">
        <f>Q142*H142</f>
        <v>2.02752</v>
      </c>
      <c r="S142" s="166">
        <v>0</v>
      </c>
      <c r="T142" s="167">
        <f>S142*H142</f>
        <v>0</v>
      </c>
      <c r="AR142" s="168" t="s">
        <v>173</v>
      </c>
      <c r="AT142" s="168" t="s">
        <v>168</v>
      </c>
      <c r="AU142" s="168" t="s">
        <v>88</v>
      </c>
      <c r="AY142" s="17" t="s">
        <v>166</v>
      </c>
      <c r="BE142" s="169">
        <f>IF(N142="základní",J142,0)</f>
        <v>0</v>
      </c>
      <c r="BF142" s="169">
        <f>IF(N142="snížená",J142,0)</f>
        <v>0</v>
      </c>
      <c r="BG142" s="169">
        <f>IF(N142="zákl. přenesená",J142,0)</f>
        <v>0</v>
      </c>
      <c r="BH142" s="169">
        <f>IF(N142="sníž. přenesená",J142,0)</f>
        <v>0</v>
      </c>
      <c r="BI142" s="169">
        <f>IF(N142="nulová",J142,0)</f>
        <v>0</v>
      </c>
      <c r="BJ142" s="17" t="s">
        <v>21</v>
      </c>
      <c r="BK142" s="169">
        <f>ROUND(I142*H142,2)</f>
        <v>0</v>
      </c>
      <c r="BL142" s="17" t="s">
        <v>173</v>
      </c>
      <c r="BM142" s="168" t="s">
        <v>204</v>
      </c>
    </row>
    <row r="143" spans="2:65" s="12" customFormat="1" ht="10.199999999999999">
      <c r="B143" s="170"/>
      <c r="D143" s="171" t="s">
        <v>175</v>
      </c>
      <c r="E143" s="172" t="s">
        <v>1</v>
      </c>
      <c r="F143" s="173" t="s">
        <v>205</v>
      </c>
      <c r="H143" s="174">
        <v>1.024</v>
      </c>
      <c r="I143" s="175"/>
      <c r="L143" s="170"/>
      <c r="M143" s="176"/>
      <c r="N143" s="177"/>
      <c r="O143" s="177"/>
      <c r="P143" s="177"/>
      <c r="Q143" s="177"/>
      <c r="R143" s="177"/>
      <c r="S143" s="177"/>
      <c r="T143" s="178"/>
      <c r="AT143" s="172" t="s">
        <v>175</v>
      </c>
      <c r="AU143" s="172" t="s">
        <v>88</v>
      </c>
      <c r="AV143" s="12" t="s">
        <v>88</v>
      </c>
      <c r="AW143" s="12" t="s">
        <v>36</v>
      </c>
      <c r="AX143" s="12" t="s">
        <v>21</v>
      </c>
      <c r="AY143" s="172" t="s">
        <v>166</v>
      </c>
    </row>
    <row r="144" spans="2:65" s="1" customFormat="1" ht="24" customHeight="1">
      <c r="B144" s="156"/>
      <c r="C144" s="157" t="s">
        <v>206</v>
      </c>
      <c r="D144" s="157" t="s">
        <v>168</v>
      </c>
      <c r="E144" s="158" t="s">
        <v>207</v>
      </c>
      <c r="F144" s="159" t="s">
        <v>208</v>
      </c>
      <c r="G144" s="160" t="s">
        <v>171</v>
      </c>
      <c r="H144" s="161">
        <v>8.4789999999999992</v>
      </c>
      <c r="I144" s="162"/>
      <c r="J144" s="163">
        <f>ROUND(I144*H144,2)</f>
        <v>0</v>
      </c>
      <c r="K144" s="159" t="s">
        <v>172</v>
      </c>
      <c r="L144" s="32"/>
      <c r="M144" s="164" t="s">
        <v>1</v>
      </c>
      <c r="N144" s="165" t="s">
        <v>45</v>
      </c>
      <c r="O144" s="55"/>
      <c r="P144" s="166">
        <f>O144*H144</f>
        <v>0</v>
      </c>
      <c r="Q144" s="166">
        <v>2.45329</v>
      </c>
      <c r="R144" s="166">
        <f>Q144*H144</f>
        <v>20.801445909999998</v>
      </c>
      <c r="S144" s="166">
        <v>0</v>
      </c>
      <c r="T144" s="167">
        <f>S144*H144</f>
        <v>0</v>
      </c>
      <c r="AR144" s="168" t="s">
        <v>173</v>
      </c>
      <c r="AT144" s="168" t="s">
        <v>168</v>
      </c>
      <c r="AU144" s="168" t="s">
        <v>88</v>
      </c>
      <c r="AY144" s="17" t="s">
        <v>166</v>
      </c>
      <c r="BE144" s="169">
        <f>IF(N144="základní",J144,0)</f>
        <v>0</v>
      </c>
      <c r="BF144" s="169">
        <f>IF(N144="snížená",J144,0)</f>
        <v>0</v>
      </c>
      <c r="BG144" s="169">
        <f>IF(N144="zákl. přenesená",J144,0)</f>
        <v>0</v>
      </c>
      <c r="BH144" s="169">
        <f>IF(N144="sníž. přenesená",J144,0)</f>
        <v>0</v>
      </c>
      <c r="BI144" s="169">
        <f>IF(N144="nulová",J144,0)</f>
        <v>0</v>
      </c>
      <c r="BJ144" s="17" t="s">
        <v>21</v>
      </c>
      <c r="BK144" s="169">
        <f>ROUND(I144*H144,2)</f>
        <v>0</v>
      </c>
      <c r="BL144" s="17" t="s">
        <v>173</v>
      </c>
      <c r="BM144" s="168" t="s">
        <v>209</v>
      </c>
    </row>
    <row r="145" spans="2:65" s="12" customFormat="1" ht="10.199999999999999">
      <c r="B145" s="170"/>
      <c r="D145" s="171" t="s">
        <v>175</v>
      </c>
      <c r="E145" s="172" t="s">
        <v>1</v>
      </c>
      <c r="F145" s="173" t="s">
        <v>210</v>
      </c>
      <c r="H145" s="174">
        <v>8.4789999999999992</v>
      </c>
      <c r="I145" s="175"/>
      <c r="L145" s="170"/>
      <c r="M145" s="176"/>
      <c r="N145" s="177"/>
      <c r="O145" s="177"/>
      <c r="P145" s="177"/>
      <c r="Q145" s="177"/>
      <c r="R145" s="177"/>
      <c r="S145" s="177"/>
      <c r="T145" s="178"/>
      <c r="AT145" s="172" t="s">
        <v>175</v>
      </c>
      <c r="AU145" s="172" t="s">
        <v>88</v>
      </c>
      <c r="AV145" s="12" t="s">
        <v>88</v>
      </c>
      <c r="AW145" s="12" t="s">
        <v>36</v>
      </c>
      <c r="AX145" s="12" t="s">
        <v>21</v>
      </c>
      <c r="AY145" s="172" t="s">
        <v>166</v>
      </c>
    </row>
    <row r="146" spans="2:65" s="1" customFormat="1" ht="48" customHeight="1">
      <c r="B146" s="156"/>
      <c r="C146" s="157" t="s">
        <v>211</v>
      </c>
      <c r="D146" s="157" t="s">
        <v>168</v>
      </c>
      <c r="E146" s="158" t="s">
        <v>212</v>
      </c>
      <c r="F146" s="159" t="s">
        <v>213</v>
      </c>
      <c r="G146" s="160" t="s">
        <v>197</v>
      </c>
      <c r="H146" s="161">
        <v>40.96</v>
      </c>
      <c r="I146" s="162"/>
      <c r="J146" s="163">
        <f>ROUND(I146*H146,2)</f>
        <v>0</v>
      </c>
      <c r="K146" s="159" t="s">
        <v>172</v>
      </c>
      <c r="L146" s="32"/>
      <c r="M146" s="164" t="s">
        <v>1</v>
      </c>
      <c r="N146" s="165" t="s">
        <v>45</v>
      </c>
      <c r="O146" s="55"/>
      <c r="P146" s="166">
        <f>O146*H146</f>
        <v>0</v>
      </c>
      <c r="Q146" s="166">
        <v>1.0300000000000001E-3</v>
      </c>
      <c r="R146" s="166">
        <f>Q146*H146</f>
        <v>4.2188800000000005E-2</v>
      </c>
      <c r="S146" s="166">
        <v>0</v>
      </c>
      <c r="T146" s="167">
        <f>S146*H146</f>
        <v>0</v>
      </c>
      <c r="AR146" s="168" t="s">
        <v>173</v>
      </c>
      <c r="AT146" s="168" t="s">
        <v>168</v>
      </c>
      <c r="AU146" s="168" t="s">
        <v>88</v>
      </c>
      <c r="AY146" s="17" t="s">
        <v>166</v>
      </c>
      <c r="BE146" s="169">
        <f>IF(N146="základní",J146,0)</f>
        <v>0</v>
      </c>
      <c r="BF146" s="169">
        <f>IF(N146="snížená",J146,0)</f>
        <v>0</v>
      </c>
      <c r="BG146" s="169">
        <f>IF(N146="zákl. přenesená",J146,0)</f>
        <v>0</v>
      </c>
      <c r="BH146" s="169">
        <f>IF(N146="sníž. přenesená",J146,0)</f>
        <v>0</v>
      </c>
      <c r="BI146" s="169">
        <f>IF(N146="nulová",J146,0)</f>
        <v>0</v>
      </c>
      <c r="BJ146" s="17" t="s">
        <v>21</v>
      </c>
      <c r="BK146" s="169">
        <f>ROUND(I146*H146,2)</f>
        <v>0</v>
      </c>
      <c r="BL146" s="17" t="s">
        <v>173</v>
      </c>
      <c r="BM146" s="168" t="s">
        <v>214</v>
      </c>
    </row>
    <row r="147" spans="2:65" s="12" customFormat="1" ht="10.199999999999999">
      <c r="B147" s="170"/>
      <c r="D147" s="171" t="s">
        <v>175</v>
      </c>
      <c r="E147" s="172" t="s">
        <v>1</v>
      </c>
      <c r="F147" s="173" t="s">
        <v>215</v>
      </c>
      <c r="H147" s="174">
        <v>40.96</v>
      </c>
      <c r="I147" s="175"/>
      <c r="L147" s="170"/>
      <c r="M147" s="176"/>
      <c r="N147" s="177"/>
      <c r="O147" s="177"/>
      <c r="P147" s="177"/>
      <c r="Q147" s="177"/>
      <c r="R147" s="177"/>
      <c r="S147" s="177"/>
      <c r="T147" s="178"/>
      <c r="AT147" s="172" t="s">
        <v>175</v>
      </c>
      <c r="AU147" s="172" t="s">
        <v>88</v>
      </c>
      <c r="AV147" s="12" t="s">
        <v>88</v>
      </c>
      <c r="AW147" s="12" t="s">
        <v>36</v>
      </c>
      <c r="AX147" s="12" t="s">
        <v>21</v>
      </c>
      <c r="AY147" s="172" t="s">
        <v>166</v>
      </c>
    </row>
    <row r="148" spans="2:65" s="1" customFormat="1" ht="48" customHeight="1">
      <c r="B148" s="156"/>
      <c r="C148" s="157" t="s">
        <v>26</v>
      </c>
      <c r="D148" s="157" t="s">
        <v>168</v>
      </c>
      <c r="E148" s="158" t="s">
        <v>216</v>
      </c>
      <c r="F148" s="159" t="s">
        <v>217</v>
      </c>
      <c r="G148" s="160" t="s">
        <v>197</v>
      </c>
      <c r="H148" s="161">
        <v>40.96</v>
      </c>
      <c r="I148" s="162"/>
      <c r="J148" s="163">
        <f>ROUND(I148*H148,2)</f>
        <v>0</v>
      </c>
      <c r="K148" s="159" t="s">
        <v>172</v>
      </c>
      <c r="L148" s="32"/>
      <c r="M148" s="164" t="s">
        <v>1</v>
      </c>
      <c r="N148" s="165" t="s">
        <v>45</v>
      </c>
      <c r="O148" s="55"/>
      <c r="P148" s="166">
        <f>O148*H148</f>
        <v>0</v>
      </c>
      <c r="Q148" s="166">
        <v>0</v>
      </c>
      <c r="R148" s="166">
        <f>Q148*H148</f>
        <v>0</v>
      </c>
      <c r="S148" s="166">
        <v>0</v>
      </c>
      <c r="T148" s="167">
        <f>S148*H148</f>
        <v>0</v>
      </c>
      <c r="AR148" s="168" t="s">
        <v>173</v>
      </c>
      <c r="AT148" s="168" t="s">
        <v>168</v>
      </c>
      <c r="AU148" s="168" t="s">
        <v>88</v>
      </c>
      <c r="AY148" s="17" t="s">
        <v>166</v>
      </c>
      <c r="BE148" s="169">
        <f>IF(N148="základní",J148,0)</f>
        <v>0</v>
      </c>
      <c r="BF148" s="169">
        <f>IF(N148="snížená",J148,0)</f>
        <v>0</v>
      </c>
      <c r="BG148" s="169">
        <f>IF(N148="zákl. přenesená",J148,0)</f>
        <v>0</v>
      </c>
      <c r="BH148" s="169">
        <f>IF(N148="sníž. přenesená",J148,0)</f>
        <v>0</v>
      </c>
      <c r="BI148" s="169">
        <f>IF(N148="nulová",J148,0)</f>
        <v>0</v>
      </c>
      <c r="BJ148" s="17" t="s">
        <v>21</v>
      </c>
      <c r="BK148" s="169">
        <f>ROUND(I148*H148,2)</f>
        <v>0</v>
      </c>
      <c r="BL148" s="17" t="s">
        <v>173</v>
      </c>
      <c r="BM148" s="168" t="s">
        <v>218</v>
      </c>
    </row>
    <row r="149" spans="2:65" s="11" customFormat="1" ht="22.8" customHeight="1">
      <c r="B149" s="143"/>
      <c r="D149" s="144" t="s">
        <v>79</v>
      </c>
      <c r="E149" s="154" t="s">
        <v>173</v>
      </c>
      <c r="F149" s="154" t="s">
        <v>219</v>
      </c>
      <c r="I149" s="146"/>
      <c r="J149" s="155">
        <f>BK149</f>
        <v>0</v>
      </c>
      <c r="L149" s="143"/>
      <c r="M149" s="148"/>
      <c r="N149" s="149"/>
      <c r="O149" s="149"/>
      <c r="P149" s="150">
        <f>SUM(P150:P151)</f>
        <v>0</v>
      </c>
      <c r="Q149" s="149"/>
      <c r="R149" s="150">
        <f>SUM(R150:R151)</f>
        <v>9.5601200000000013</v>
      </c>
      <c r="S149" s="149"/>
      <c r="T149" s="151">
        <f>SUM(T150:T151)</f>
        <v>0</v>
      </c>
      <c r="AR149" s="144" t="s">
        <v>21</v>
      </c>
      <c r="AT149" s="152" t="s">
        <v>79</v>
      </c>
      <c r="AU149" s="152" t="s">
        <v>21</v>
      </c>
      <c r="AY149" s="144" t="s">
        <v>166</v>
      </c>
      <c r="BK149" s="153">
        <f>SUM(BK150:BK151)</f>
        <v>0</v>
      </c>
    </row>
    <row r="150" spans="2:65" s="1" customFormat="1" ht="48" customHeight="1">
      <c r="B150" s="156"/>
      <c r="C150" s="157" t="s">
        <v>220</v>
      </c>
      <c r="D150" s="157" t="s">
        <v>168</v>
      </c>
      <c r="E150" s="158" t="s">
        <v>221</v>
      </c>
      <c r="F150" s="159" t="s">
        <v>222</v>
      </c>
      <c r="G150" s="160" t="s">
        <v>223</v>
      </c>
      <c r="H150" s="161">
        <v>68</v>
      </c>
      <c r="I150" s="162"/>
      <c r="J150" s="163">
        <f>ROUND(I150*H150,2)</f>
        <v>0</v>
      </c>
      <c r="K150" s="159" t="s">
        <v>172</v>
      </c>
      <c r="L150" s="32"/>
      <c r="M150" s="164" t="s">
        <v>1</v>
      </c>
      <c r="N150" s="165" t="s">
        <v>45</v>
      </c>
      <c r="O150" s="55"/>
      <c r="P150" s="166">
        <f>O150*H150</f>
        <v>0</v>
      </c>
      <c r="Q150" s="166">
        <v>4.5900000000000003E-3</v>
      </c>
      <c r="R150" s="166">
        <f>Q150*H150</f>
        <v>0.31212000000000001</v>
      </c>
      <c r="S150" s="166">
        <v>0</v>
      </c>
      <c r="T150" s="167">
        <f>S150*H150</f>
        <v>0</v>
      </c>
      <c r="AR150" s="168" t="s">
        <v>173</v>
      </c>
      <c r="AT150" s="168" t="s">
        <v>168</v>
      </c>
      <c r="AU150" s="168" t="s">
        <v>88</v>
      </c>
      <c r="AY150" s="17" t="s">
        <v>166</v>
      </c>
      <c r="BE150" s="169">
        <f>IF(N150="základní",J150,0)</f>
        <v>0</v>
      </c>
      <c r="BF150" s="169">
        <f>IF(N150="snížená",J150,0)</f>
        <v>0</v>
      </c>
      <c r="BG150" s="169">
        <f>IF(N150="zákl. přenesená",J150,0)</f>
        <v>0</v>
      </c>
      <c r="BH150" s="169">
        <f>IF(N150="sníž. přenesená",J150,0)</f>
        <v>0</v>
      </c>
      <c r="BI150" s="169">
        <f>IF(N150="nulová",J150,0)</f>
        <v>0</v>
      </c>
      <c r="BJ150" s="17" t="s">
        <v>21</v>
      </c>
      <c r="BK150" s="169">
        <f>ROUND(I150*H150,2)</f>
        <v>0</v>
      </c>
      <c r="BL150" s="17" t="s">
        <v>173</v>
      </c>
      <c r="BM150" s="168" t="s">
        <v>224</v>
      </c>
    </row>
    <row r="151" spans="2:65" s="1" customFormat="1" ht="36" customHeight="1">
      <c r="B151" s="156"/>
      <c r="C151" s="179" t="s">
        <v>225</v>
      </c>
      <c r="D151" s="179" t="s">
        <v>226</v>
      </c>
      <c r="E151" s="180" t="s">
        <v>227</v>
      </c>
      <c r="F151" s="181" t="s">
        <v>228</v>
      </c>
      <c r="G151" s="182" t="s">
        <v>223</v>
      </c>
      <c r="H151" s="183">
        <v>68</v>
      </c>
      <c r="I151" s="184"/>
      <c r="J151" s="185">
        <f>ROUND(I151*H151,2)</f>
        <v>0</v>
      </c>
      <c r="K151" s="181" t="s">
        <v>172</v>
      </c>
      <c r="L151" s="186"/>
      <c r="M151" s="187" t="s">
        <v>1</v>
      </c>
      <c r="N151" s="188" t="s">
        <v>45</v>
      </c>
      <c r="O151" s="55"/>
      <c r="P151" s="166">
        <f>O151*H151</f>
        <v>0</v>
      </c>
      <c r="Q151" s="166">
        <v>0.13600000000000001</v>
      </c>
      <c r="R151" s="166">
        <f>Q151*H151</f>
        <v>9.2480000000000011</v>
      </c>
      <c r="S151" s="166">
        <v>0</v>
      </c>
      <c r="T151" s="167">
        <f>S151*H151</f>
        <v>0</v>
      </c>
      <c r="AR151" s="168" t="s">
        <v>206</v>
      </c>
      <c r="AT151" s="168" t="s">
        <v>226</v>
      </c>
      <c r="AU151" s="168" t="s">
        <v>88</v>
      </c>
      <c r="AY151" s="17" t="s">
        <v>166</v>
      </c>
      <c r="BE151" s="169">
        <f>IF(N151="základní",J151,0)</f>
        <v>0</v>
      </c>
      <c r="BF151" s="169">
        <f>IF(N151="snížená",J151,0)</f>
        <v>0</v>
      </c>
      <c r="BG151" s="169">
        <f>IF(N151="zákl. přenesená",J151,0)</f>
        <v>0</v>
      </c>
      <c r="BH151" s="169">
        <f>IF(N151="sníž. přenesená",J151,0)</f>
        <v>0</v>
      </c>
      <c r="BI151" s="169">
        <f>IF(N151="nulová",J151,0)</f>
        <v>0</v>
      </c>
      <c r="BJ151" s="17" t="s">
        <v>21</v>
      </c>
      <c r="BK151" s="169">
        <f>ROUND(I151*H151,2)</f>
        <v>0</v>
      </c>
      <c r="BL151" s="17" t="s">
        <v>173</v>
      </c>
      <c r="BM151" s="168" t="s">
        <v>229</v>
      </c>
    </row>
    <row r="152" spans="2:65" s="11" customFormat="1" ht="22.8" customHeight="1">
      <c r="B152" s="143"/>
      <c r="D152" s="144" t="s">
        <v>79</v>
      </c>
      <c r="E152" s="154" t="s">
        <v>230</v>
      </c>
      <c r="F152" s="154" t="s">
        <v>231</v>
      </c>
      <c r="I152" s="146"/>
      <c r="J152" s="155">
        <f>BK152</f>
        <v>0</v>
      </c>
      <c r="L152" s="143"/>
      <c r="M152" s="148"/>
      <c r="N152" s="149"/>
      <c r="O152" s="149"/>
      <c r="P152" s="150">
        <f>SUM(P153:P155)</f>
        <v>0</v>
      </c>
      <c r="Q152" s="149"/>
      <c r="R152" s="150">
        <f>SUM(R153:R155)</f>
        <v>2.3440000000000003E-2</v>
      </c>
      <c r="S152" s="149"/>
      <c r="T152" s="151">
        <f>SUM(T153:T155)</f>
        <v>0</v>
      </c>
      <c r="AR152" s="144" t="s">
        <v>21</v>
      </c>
      <c r="AT152" s="152" t="s">
        <v>79</v>
      </c>
      <c r="AU152" s="152" t="s">
        <v>21</v>
      </c>
      <c r="AY152" s="144" t="s">
        <v>166</v>
      </c>
      <c r="BK152" s="153">
        <f>SUM(BK153:BK155)</f>
        <v>0</v>
      </c>
    </row>
    <row r="153" spans="2:65" s="1" customFormat="1" ht="48" customHeight="1">
      <c r="B153" s="156"/>
      <c r="C153" s="157" t="s">
        <v>232</v>
      </c>
      <c r="D153" s="157" t="s">
        <v>168</v>
      </c>
      <c r="E153" s="158" t="s">
        <v>233</v>
      </c>
      <c r="F153" s="159" t="s">
        <v>234</v>
      </c>
      <c r="G153" s="160" t="s">
        <v>223</v>
      </c>
      <c r="H153" s="161">
        <v>72</v>
      </c>
      <c r="I153" s="162"/>
      <c r="J153" s="163">
        <f>ROUND(I153*H153,2)</f>
        <v>0</v>
      </c>
      <c r="K153" s="159" t="s">
        <v>172</v>
      </c>
      <c r="L153" s="32"/>
      <c r="M153" s="164" t="s">
        <v>1</v>
      </c>
      <c r="N153" s="165" t="s">
        <v>45</v>
      </c>
      <c r="O153" s="55"/>
      <c r="P153" s="166">
        <f>O153*H153</f>
        <v>0</v>
      </c>
      <c r="Q153" s="166">
        <v>2.5000000000000001E-4</v>
      </c>
      <c r="R153" s="166">
        <f>Q153*H153</f>
        <v>1.8000000000000002E-2</v>
      </c>
      <c r="S153" s="166">
        <v>0</v>
      </c>
      <c r="T153" s="167">
        <f>S153*H153</f>
        <v>0</v>
      </c>
      <c r="AR153" s="168" t="s">
        <v>173</v>
      </c>
      <c r="AT153" s="168" t="s">
        <v>168</v>
      </c>
      <c r="AU153" s="168" t="s">
        <v>88</v>
      </c>
      <c r="AY153" s="17" t="s">
        <v>166</v>
      </c>
      <c r="BE153" s="169">
        <f>IF(N153="základní",J153,0)</f>
        <v>0</v>
      </c>
      <c r="BF153" s="169">
        <f>IF(N153="snížená",J153,0)</f>
        <v>0</v>
      </c>
      <c r="BG153" s="169">
        <f>IF(N153="zákl. přenesená",J153,0)</f>
        <v>0</v>
      </c>
      <c r="BH153" s="169">
        <f>IF(N153="sníž. přenesená",J153,0)</f>
        <v>0</v>
      </c>
      <c r="BI153" s="169">
        <f>IF(N153="nulová",J153,0)</f>
        <v>0</v>
      </c>
      <c r="BJ153" s="17" t="s">
        <v>21</v>
      </c>
      <c r="BK153" s="169">
        <f>ROUND(I153*H153,2)</f>
        <v>0</v>
      </c>
      <c r="BL153" s="17" t="s">
        <v>173</v>
      </c>
      <c r="BM153" s="168" t="s">
        <v>235</v>
      </c>
    </row>
    <row r="154" spans="2:65" s="1" customFormat="1" ht="48" customHeight="1">
      <c r="B154" s="156"/>
      <c r="C154" s="157" t="s">
        <v>236</v>
      </c>
      <c r="D154" s="157" t="s">
        <v>168</v>
      </c>
      <c r="E154" s="158" t="s">
        <v>237</v>
      </c>
      <c r="F154" s="159" t="s">
        <v>238</v>
      </c>
      <c r="G154" s="160" t="s">
        <v>223</v>
      </c>
      <c r="H154" s="161">
        <v>68</v>
      </c>
      <c r="I154" s="162"/>
      <c r="J154" s="163">
        <f>ROUND(I154*H154,2)</f>
        <v>0</v>
      </c>
      <c r="K154" s="159" t="s">
        <v>172</v>
      </c>
      <c r="L154" s="32"/>
      <c r="M154" s="164" t="s">
        <v>1</v>
      </c>
      <c r="N154" s="165" t="s">
        <v>45</v>
      </c>
      <c r="O154" s="55"/>
      <c r="P154" s="166">
        <f>O154*H154</f>
        <v>0</v>
      </c>
      <c r="Q154" s="166">
        <v>8.0000000000000007E-5</v>
      </c>
      <c r="R154" s="166">
        <f>Q154*H154</f>
        <v>5.4400000000000004E-3</v>
      </c>
      <c r="S154" s="166">
        <v>0</v>
      </c>
      <c r="T154" s="167">
        <f>S154*H154</f>
        <v>0</v>
      </c>
      <c r="AR154" s="168" t="s">
        <v>173</v>
      </c>
      <c r="AT154" s="168" t="s">
        <v>168</v>
      </c>
      <c r="AU154" s="168" t="s">
        <v>88</v>
      </c>
      <c r="AY154" s="17" t="s">
        <v>166</v>
      </c>
      <c r="BE154" s="169">
        <f>IF(N154="základní",J154,0)</f>
        <v>0</v>
      </c>
      <c r="BF154" s="169">
        <f>IF(N154="snížená",J154,0)</f>
        <v>0</v>
      </c>
      <c r="BG154" s="169">
        <f>IF(N154="zákl. přenesená",J154,0)</f>
        <v>0</v>
      </c>
      <c r="BH154" s="169">
        <f>IF(N154="sníž. přenesená",J154,0)</f>
        <v>0</v>
      </c>
      <c r="BI154" s="169">
        <f>IF(N154="nulová",J154,0)</f>
        <v>0</v>
      </c>
      <c r="BJ154" s="17" t="s">
        <v>21</v>
      </c>
      <c r="BK154" s="169">
        <f>ROUND(I154*H154,2)</f>
        <v>0</v>
      </c>
      <c r="BL154" s="17" t="s">
        <v>173</v>
      </c>
      <c r="BM154" s="168" t="s">
        <v>239</v>
      </c>
    </row>
    <row r="155" spans="2:65" s="1" customFormat="1" ht="16.5" customHeight="1">
      <c r="B155" s="156"/>
      <c r="C155" s="179" t="s">
        <v>8</v>
      </c>
      <c r="D155" s="179" t="s">
        <v>226</v>
      </c>
      <c r="E155" s="180" t="s">
        <v>240</v>
      </c>
      <c r="F155" s="181" t="s">
        <v>241</v>
      </c>
      <c r="G155" s="182" t="s">
        <v>242</v>
      </c>
      <c r="H155" s="183">
        <v>1</v>
      </c>
      <c r="I155" s="184"/>
      <c r="J155" s="185">
        <f>ROUND(I155*H155,2)</f>
        <v>0</v>
      </c>
      <c r="K155" s="181" t="s">
        <v>1</v>
      </c>
      <c r="L155" s="186"/>
      <c r="M155" s="187" t="s">
        <v>1</v>
      </c>
      <c r="N155" s="188" t="s">
        <v>45</v>
      </c>
      <c r="O155" s="55"/>
      <c r="P155" s="166">
        <f>O155*H155</f>
        <v>0</v>
      </c>
      <c r="Q155" s="166">
        <v>0</v>
      </c>
      <c r="R155" s="166">
        <f>Q155*H155</f>
        <v>0</v>
      </c>
      <c r="S155" s="166">
        <v>0</v>
      </c>
      <c r="T155" s="167">
        <f>S155*H155</f>
        <v>0</v>
      </c>
      <c r="AR155" s="168" t="s">
        <v>206</v>
      </c>
      <c r="AT155" s="168" t="s">
        <v>226</v>
      </c>
      <c r="AU155" s="168" t="s">
        <v>88</v>
      </c>
      <c r="AY155" s="17" t="s">
        <v>166</v>
      </c>
      <c r="BE155" s="169">
        <f>IF(N155="základní",J155,0)</f>
        <v>0</v>
      </c>
      <c r="BF155" s="169">
        <f>IF(N155="snížená",J155,0)</f>
        <v>0</v>
      </c>
      <c r="BG155" s="169">
        <f>IF(N155="zákl. přenesená",J155,0)</f>
        <v>0</v>
      </c>
      <c r="BH155" s="169">
        <f>IF(N155="sníž. přenesená",J155,0)</f>
        <v>0</v>
      </c>
      <c r="BI155" s="169">
        <f>IF(N155="nulová",J155,0)</f>
        <v>0</v>
      </c>
      <c r="BJ155" s="17" t="s">
        <v>21</v>
      </c>
      <c r="BK155" s="169">
        <f>ROUND(I155*H155,2)</f>
        <v>0</v>
      </c>
      <c r="BL155" s="17" t="s">
        <v>173</v>
      </c>
      <c r="BM155" s="168" t="s">
        <v>243</v>
      </c>
    </row>
    <row r="156" spans="2:65" s="11" customFormat="1" ht="22.8" customHeight="1">
      <c r="B156" s="143"/>
      <c r="D156" s="144" t="s">
        <v>79</v>
      </c>
      <c r="E156" s="154" t="s">
        <v>244</v>
      </c>
      <c r="F156" s="154" t="s">
        <v>245</v>
      </c>
      <c r="I156" s="146"/>
      <c r="J156" s="155">
        <f>BK156</f>
        <v>0</v>
      </c>
      <c r="L156" s="143"/>
      <c r="M156" s="148"/>
      <c r="N156" s="149"/>
      <c r="O156" s="149"/>
      <c r="P156" s="150">
        <f>P157</f>
        <v>0</v>
      </c>
      <c r="Q156" s="149"/>
      <c r="R156" s="150">
        <f>R157</f>
        <v>0</v>
      </c>
      <c r="S156" s="149"/>
      <c r="T156" s="151">
        <f>T157</f>
        <v>0</v>
      </c>
      <c r="AR156" s="144" t="s">
        <v>21</v>
      </c>
      <c r="AT156" s="152" t="s">
        <v>79</v>
      </c>
      <c r="AU156" s="152" t="s">
        <v>21</v>
      </c>
      <c r="AY156" s="144" t="s">
        <v>166</v>
      </c>
      <c r="BK156" s="153">
        <f>BK157</f>
        <v>0</v>
      </c>
    </row>
    <row r="157" spans="2:65" s="1" customFormat="1" ht="48" customHeight="1">
      <c r="B157" s="156"/>
      <c r="C157" s="157" t="s">
        <v>246</v>
      </c>
      <c r="D157" s="157" t="s">
        <v>168</v>
      </c>
      <c r="E157" s="158" t="s">
        <v>247</v>
      </c>
      <c r="F157" s="159" t="s">
        <v>248</v>
      </c>
      <c r="G157" s="160" t="s">
        <v>191</v>
      </c>
      <c r="H157" s="161">
        <v>32.454999999999998</v>
      </c>
      <c r="I157" s="162"/>
      <c r="J157" s="163">
        <f>ROUND(I157*H157,2)</f>
        <v>0</v>
      </c>
      <c r="K157" s="159" t="s">
        <v>172</v>
      </c>
      <c r="L157" s="32"/>
      <c r="M157" s="164" t="s">
        <v>1</v>
      </c>
      <c r="N157" s="165" t="s">
        <v>45</v>
      </c>
      <c r="O157" s="55"/>
      <c r="P157" s="166">
        <f>O157*H157</f>
        <v>0</v>
      </c>
      <c r="Q157" s="166">
        <v>0</v>
      </c>
      <c r="R157" s="166">
        <f>Q157*H157</f>
        <v>0</v>
      </c>
      <c r="S157" s="166">
        <v>0</v>
      </c>
      <c r="T157" s="167">
        <f>S157*H157</f>
        <v>0</v>
      </c>
      <c r="AR157" s="168" t="s">
        <v>173</v>
      </c>
      <c r="AT157" s="168" t="s">
        <v>168</v>
      </c>
      <c r="AU157" s="168" t="s">
        <v>88</v>
      </c>
      <c r="AY157" s="17" t="s">
        <v>166</v>
      </c>
      <c r="BE157" s="169">
        <f>IF(N157="základní",J157,0)</f>
        <v>0</v>
      </c>
      <c r="BF157" s="169">
        <f>IF(N157="snížená",J157,0)</f>
        <v>0</v>
      </c>
      <c r="BG157" s="169">
        <f>IF(N157="zákl. přenesená",J157,0)</f>
        <v>0</v>
      </c>
      <c r="BH157" s="169">
        <f>IF(N157="sníž. přenesená",J157,0)</f>
        <v>0</v>
      </c>
      <c r="BI157" s="169">
        <f>IF(N157="nulová",J157,0)</f>
        <v>0</v>
      </c>
      <c r="BJ157" s="17" t="s">
        <v>21</v>
      </c>
      <c r="BK157" s="169">
        <f>ROUND(I157*H157,2)</f>
        <v>0</v>
      </c>
      <c r="BL157" s="17" t="s">
        <v>173</v>
      </c>
      <c r="BM157" s="168" t="s">
        <v>249</v>
      </c>
    </row>
    <row r="158" spans="2:65" s="11" customFormat="1" ht="25.95" customHeight="1">
      <c r="B158" s="143"/>
      <c r="D158" s="144" t="s">
        <v>79</v>
      </c>
      <c r="E158" s="145" t="s">
        <v>250</v>
      </c>
      <c r="F158" s="145" t="s">
        <v>251</v>
      </c>
      <c r="I158" s="146"/>
      <c r="J158" s="147">
        <f>BK158</f>
        <v>0</v>
      </c>
      <c r="L158" s="143"/>
      <c r="M158" s="148"/>
      <c r="N158" s="149"/>
      <c r="O158" s="149"/>
      <c r="P158" s="150">
        <f>P159</f>
        <v>0</v>
      </c>
      <c r="Q158" s="149"/>
      <c r="R158" s="150">
        <f>R159</f>
        <v>1.2438108999999997</v>
      </c>
      <c r="S158" s="149"/>
      <c r="T158" s="151">
        <f>T159</f>
        <v>0</v>
      </c>
      <c r="AR158" s="144" t="s">
        <v>88</v>
      </c>
      <c r="AT158" s="152" t="s">
        <v>79</v>
      </c>
      <c r="AU158" s="152" t="s">
        <v>80</v>
      </c>
      <c r="AY158" s="144" t="s">
        <v>166</v>
      </c>
      <c r="BK158" s="153">
        <f>BK159</f>
        <v>0</v>
      </c>
    </row>
    <row r="159" spans="2:65" s="11" customFormat="1" ht="22.8" customHeight="1">
      <c r="B159" s="143"/>
      <c r="D159" s="144" t="s">
        <v>79</v>
      </c>
      <c r="E159" s="154" t="s">
        <v>252</v>
      </c>
      <c r="F159" s="154" t="s">
        <v>253</v>
      </c>
      <c r="I159" s="146"/>
      <c r="J159" s="155">
        <f>BK159</f>
        <v>0</v>
      </c>
      <c r="L159" s="143"/>
      <c r="M159" s="148"/>
      <c r="N159" s="149"/>
      <c r="O159" s="149"/>
      <c r="P159" s="150">
        <f>SUM(P160:P175)</f>
        <v>0</v>
      </c>
      <c r="Q159" s="149"/>
      <c r="R159" s="150">
        <f>SUM(R160:R175)</f>
        <v>1.2438108999999997</v>
      </c>
      <c r="S159" s="149"/>
      <c r="T159" s="151">
        <f>SUM(T160:T175)</f>
        <v>0</v>
      </c>
      <c r="AR159" s="144" t="s">
        <v>88</v>
      </c>
      <c r="AT159" s="152" t="s">
        <v>79</v>
      </c>
      <c r="AU159" s="152" t="s">
        <v>21</v>
      </c>
      <c r="AY159" s="144" t="s">
        <v>166</v>
      </c>
      <c r="BK159" s="153">
        <f>SUM(BK160:BK175)</f>
        <v>0</v>
      </c>
    </row>
    <row r="160" spans="2:65" s="1" customFormat="1" ht="24" customHeight="1">
      <c r="B160" s="156"/>
      <c r="C160" s="157" t="s">
        <v>254</v>
      </c>
      <c r="D160" s="157" t="s">
        <v>168</v>
      </c>
      <c r="E160" s="158" t="s">
        <v>255</v>
      </c>
      <c r="F160" s="159" t="s">
        <v>256</v>
      </c>
      <c r="G160" s="160" t="s">
        <v>257</v>
      </c>
      <c r="H160" s="161">
        <v>47.136000000000003</v>
      </c>
      <c r="I160" s="162"/>
      <c r="J160" s="163">
        <f>ROUND(I160*H160,2)</f>
        <v>0</v>
      </c>
      <c r="K160" s="159" t="s">
        <v>172</v>
      </c>
      <c r="L160" s="32"/>
      <c r="M160" s="164" t="s">
        <v>1</v>
      </c>
      <c r="N160" s="165" t="s">
        <v>45</v>
      </c>
      <c r="O160" s="55"/>
      <c r="P160" s="166">
        <f>O160*H160</f>
        <v>0</v>
      </c>
      <c r="Q160" s="166">
        <v>5.0000000000000002E-5</v>
      </c>
      <c r="R160" s="166">
        <f>Q160*H160</f>
        <v>2.3568E-3</v>
      </c>
      <c r="S160" s="166">
        <v>0</v>
      </c>
      <c r="T160" s="167">
        <f>S160*H160</f>
        <v>0</v>
      </c>
      <c r="AR160" s="168" t="s">
        <v>246</v>
      </c>
      <c r="AT160" s="168" t="s">
        <v>168</v>
      </c>
      <c r="AU160" s="168" t="s">
        <v>88</v>
      </c>
      <c r="AY160" s="17" t="s">
        <v>166</v>
      </c>
      <c r="BE160" s="169">
        <f>IF(N160="základní",J160,0)</f>
        <v>0</v>
      </c>
      <c r="BF160" s="169">
        <f>IF(N160="snížená",J160,0)</f>
        <v>0</v>
      </c>
      <c r="BG160" s="169">
        <f>IF(N160="zákl. přenesená",J160,0)</f>
        <v>0</v>
      </c>
      <c r="BH160" s="169">
        <f>IF(N160="sníž. přenesená",J160,0)</f>
        <v>0</v>
      </c>
      <c r="BI160" s="169">
        <f>IF(N160="nulová",J160,0)</f>
        <v>0</v>
      </c>
      <c r="BJ160" s="17" t="s">
        <v>21</v>
      </c>
      <c r="BK160" s="169">
        <f>ROUND(I160*H160,2)</f>
        <v>0</v>
      </c>
      <c r="BL160" s="17" t="s">
        <v>246</v>
      </c>
      <c r="BM160" s="168" t="s">
        <v>258</v>
      </c>
    </row>
    <row r="161" spans="2:65" s="1" customFormat="1" ht="24" customHeight="1">
      <c r="B161" s="156"/>
      <c r="C161" s="157" t="s">
        <v>259</v>
      </c>
      <c r="D161" s="157" t="s">
        <v>168</v>
      </c>
      <c r="E161" s="158" t="s">
        <v>260</v>
      </c>
      <c r="F161" s="159" t="s">
        <v>261</v>
      </c>
      <c r="G161" s="160" t="s">
        <v>257</v>
      </c>
      <c r="H161" s="161">
        <v>113.56</v>
      </c>
      <c r="I161" s="162"/>
      <c r="J161" s="163">
        <f>ROUND(I161*H161,2)</f>
        <v>0</v>
      </c>
      <c r="K161" s="159" t="s">
        <v>172</v>
      </c>
      <c r="L161" s="32"/>
      <c r="M161" s="164" t="s">
        <v>1</v>
      </c>
      <c r="N161" s="165" t="s">
        <v>45</v>
      </c>
      <c r="O161" s="55"/>
      <c r="P161" s="166">
        <f>O161*H161</f>
        <v>0</v>
      </c>
      <c r="Q161" s="166">
        <v>5.0000000000000002E-5</v>
      </c>
      <c r="R161" s="166">
        <f>Q161*H161</f>
        <v>5.6780000000000008E-3</v>
      </c>
      <c r="S161" s="166">
        <v>0</v>
      </c>
      <c r="T161" s="167">
        <f>S161*H161</f>
        <v>0</v>
      </c>
      <c r="AR161" s="168" t="s">
        <v>246</v>
      </c>
      <c r="AT161" s="168" t="s">
        <v>168</v>
      </c>
      <c r="AU161" s="168" t="s">
        <v>88</v>
      </c>
      <c r="AY161" s="17" t="s">
        <v>166</v>
      </c>
      <c r="BE161" s="169">
        <f>IF(N161="základní",J161,0)</f>
        <v>0</v>
      </c>
      <c r="BF161" s="169">
        <f>IF(N161="snížená",J161,0)</f>
        <v>0</v>
      </c>
      <c r="BG161" s="169">
        <f>IF(N161="zákl. přenesená",J161,0)</f>
        <v>0</v>
      </c>
      <c r="BH161" s="169">
        <f>IF(N161="sníž. přenesená",J161,0)</f>
        <v>0</v>
      </c>
      <c r="BI161" s="169">
        <f>IF(N161="nulová",J161,0)</f>
        <v>0</v>
      </c>
      <c r="BJ161" s="17" t="s">
        <v>21</v>
      </c>
      <c r="BK161" s="169">
        <f>ROUND(I161*H161,2)</f>
        <v>0</v>
      </c>
      <c r="BL161" s="17" t="s">
        <v>246</v>
      </c>
      <c r="BM161" s="168" t="s">
        <v>262</v>
      </c>
    </row>
    <row r="162" spans="2:65" s="1" customFormat="1" ht="24" customHeight="1">
      <c r="B162" s="156"/>
      <c r="C162" s="157" t="s">
        <v>263</v>
      </c>
      <c r="D162" s="157" t="s">
        <v>168</v>
      </c>
      <c r="E162" s="158" t="s">
        <v>264</v>
      </c>
      <c r="F162" s="159" t="s">
        <v>265</v>
      </c>
      <c r="G162" s="160" t="s">
        <v>257</v>
      </c>
      <c r="H162" s="161">
        <v>190.56200000000001</v>
      </c>
      <c r="I162" s="162"/>
      <c r="J162" s="163">
        <f>ROUND(I162*H162,2)</f>
        <v>0</v>
      </c>
      <c r="K162" s="159" t="s">
        <v>172</v>
      </c>
      <c r="L162" s="32"/>
      <c r="M162" s="164" t="s">
        <v>1</v>
      </c>
      <c r="N162" s="165" t="s">
        <v>45</v>
      </c>
      <c r="O162" s="55"/>
      <c r="P162" s="166">
        <f>O162*H162</f>
        <v>0</v>
      </c>
      <c r="Q162" s="166">
        <v>5.0000000000000002E-5</v>
      </c>
      <c r="R162" s="166">
        <f>Q162*H162</f>
        <v>9.5281000000000012E-3</v>
      </c>
      <c r="S162" s="166">
        <v>0</v>
      </c>
      <c r="T162" s="167">
        <f>S162*H162</f>
        <v>0</v>
      </c>
      <c r="AR162" s="168" t="s">
        <v>246</v>
      </c>
      <c r="AT162" s="168" t="s">
        <v>168</v>
      </c>
      <c r="AU162" s="168" t="s">
        <v>88</v>
      </c>
      <c r="AY162" s="17" t="s">
        <v>166</v>
      </c>
      <c r="BE162" s="169">
        <f>IF(N162="základní",J162,0)</f>
        <v>0</v>
      </c>
      <c r="BF162" s="169">
        <f>IF(N162="snížená",J162,0)</f>
        <v>0</v>
      </c>
      <c r="BG162" s="169">
        <f>IF(N162="zákl. přenesená",J162,0)</f>
        <v>0</v>
      </c>
      <c r="BH162" s="169">
        <f>IF(N162="sníž. přenesená",J162,0)</f>
        <v>0</v>
      </c>
      <c r="BI162" s="169">
        <f>IF(N162="nulová",J162,0)</f>
        <v>0</v>
      </c>
      <c r="BJ162" s="17" t="s">
        <v>21</v>
      </c>
      <c r="BK162" s="169">
        <f>ROUND(I162*H162,2)</f>
        <v>0</v>
      </c>
      <c r="BL162" s="17" t="s">
        <v>246</v>
      </c>
      <c r="BM162" s="168" t="s">
        <v>266</v>
      </c>
    </row>
    <row r="163" spans="2:65" s="1" customFormat="1" ht="24" customHeight="1">
      <c r="B163" s="156"/>
      <c r="C163" s="157" t="s">
        <v>267</v>
      </c>
      <c r="D163" s="157" t="s">
        <v>168</v>
      </c>
      <c r="E163" s="158" t="s">
        <v>268</v>
      </c>
      <c r="F163" s="159" t="s">
        <v>269</v>
      </c>
      <c r="G163" s="160" t="s">
        <v>257</v>
      </c>
      <c r="H163" s="161">
        <v>641.28</v>
      </c>
      <c r="I163" s="162"/>
      <c r="J163" s="163">
        <f>ROUND(I163*H163,2)</f>
        <v>0</v>
      </c>
      <c r="K163" s="159" t="s">
        <v>172</v>
      </c>
      <c r="L163" s="32"/>
      <c r="M163" s="164" t="s">
        <v>1</v>
      </c>
      <c r="N163" s="165" t="s">
        <v>45</v>
      </c>
      <c r="O163" s="55"/>
      <c r="P163" s="166">
        <f>O163*H163</f>
        <v>0</v>
      </c>
      <c r="Q163" s="166">
        <v>5.0000000000000002E-5</v>
      </c>
      <c r="R163" s="166">
        <f>Q163*H163</f>
        <v>3.2064000000000002E-2</v>
      </c>
      <c r="S163" s="166">
        <v>0</v>
      </c>
      <c r="T163" s="167">
        <f>S163*H163</f>
        <v>0</v>
      </c>
      <c r="AR163" s="168" t="s">
        <v>246</v>
      </c>
      <c r="AT163" s="168" t="s">
        <v>168</v>
      </c>
      <c r="AU163" s="168" t="s">
        <v>88</v>
      </c>
      <c r="AY163" s="17" t="s">
        <v>166</v>
      </c>
      <c r="BE163" s="169">
        <f>IF(N163="základní",J163,0)</f>
        <v>0</v>
      </c>
      <c r="BF163" s="169">
        <f>IF(N163="snížená",J163,0)</f>
        <v>0</v>
      </c>
      <c r="BG163" s="169">
        <f>IF(N163="zákl. přenesená",J163,0)</f>
        <v>0</v>
      </c>
      <c r="BH163" s="169">
        <f>IF(N163="sníž. přenesená",J163,0)</f>
        <v>0</v>
      </c>
      <c r="BI163" s="169">
        <f>IF(N163="nulová",J163,0)</f>
        <v>0</v>
      </c>
      <c r="BJ163" s="17" t="s">
        <v>21</v>
      </c>
      <c r="BK163" s="169">
        <f>ROUND(I163*H163,2)</f>
        <v>0</v>
      </c>
      <c r="BL163" s="17" t="s">
        <v>246</v>
      </c>
      <c r="BM163" s="168" t="s">
        <v>270</v>
      </c>
    </row>
    <row r="164" spans="2:65" s="1" customFormat="1" ht="24" customHeight="1">
      <c r="B164" s="156"/>
      <c r="C164" s="179" t="s">
        <v>7</v>
      </c>
      <c r="D164" s="179" t="s">
        <v>226</v>
      </c>
      <c r="E164" s="180" t="s">
        <v>271</v>
      </c>
      <c r="F164" s="181" t="s">
        <v>272</v>
      </c>
      <c r="G164" s="182" t="s">
        <v>191</v>
      </c>
      <c r="H164" s="183">
        <v>0.21</v>
      </c>
      <c r="I164" s="184"/>
      <c r="J164" s="185">
        <f>ROUND(I164*H164,2)</f>
        <v>0</v>
      </c>
      <c r="K164" s="181" t="s">
        <v>1</v>
      </c>
      <c r="L164" s="186"/>
      <c r="M164" s="187" t="s">
        <v>1</v>
      </c>
      <c r="N164" s="188" t="s">
        <v>45</v>
      </c>
      <c r="O164" s="55"/>
      <c r="P164" s="166">
        <f>O164*H164</f>
        <v>0</v>
      </c>
      <c r="Q164" s="166">
        <v>1</v>
      </c>
      <c r="R164" s="166">
        <f>Q164*H164</f>
        <v>0.21</v>
      </c>
      <c r="S164" s="166">
        <v>0</v>
      </c>
      <c r="T164" s="167">
        <f>S164*H164</f>
        <v>0</v>
      </c>
      <c r="AR164" s="168" t="s">
        <v>273</v>
      </c>
      <c r="AT164" s="168" t="s">
        <v>226</v>
      </c>
      <c r="AU164" s="168" t="s">
        <v>88</v>
      </c>
      <c r="AY164" s="17" t="s">
        <v>166</v>
      </c>
      <c r="BE164" s="169">
        <f>IF(N164="základní",J164,0)</f>
        <v>0</v>
      </c>
      <c r="BF164" s="169">
        <f>IF(N164="snížená",J164,0)</f>
        <v>0</v>
      </c>
      <c r="BG164" s="169">
        <f>IF(N164="zákl. přenesená",J164,0)</f>
        <v>0</v>
      </c>
      <c r="BH164" s="169">
        <f>IF(N164="sníž. přenesená",J164,0)</f>
        <v>0</v>
      </c>
      <c r="BI164" s="169">
        <f>IF(N164="nulová",J164,0)</f>
        <v>0</v>
      </c>
      <c r="BJ164" s="17" t="s">
        <v>21</v>
      </c>
      <c r="BK164" s="169">
        <f>ROUND(I164*H164,2)</f>
        <v>0</v>
      </c>
      <c r="BL164" s="17" t="s">
        <v>246</v>
      </c>
      <c r="BM164" s="168" t="s">
        <v>274</v>
      </c>
    </row>
    <row r="165" spans="2:65" s="12" customFormat="1" ht="10.199999999999999">
      <c r="B165" s="170"/>
      <c r="D165" s="171" t="s">
        <v>175</v>
      </c>
      <c r="E165" s="172" t="s">
        <v>1</v>
      </c>
      <c r="F165" s="173" t="s">
        <v>275</v>
      </c>
      <c r="H165" s="174">
        <v>0.21</v>
      </c>
      <c r="I165" s="175"/>
      <c r="L165" s="170"/>
      <c r="M165" s="176"/>
      <c r="N165" s="177"/>
      <c r="O165" s="177"/>
      <c r="P165" s="177"/>
      <c r="Q165" s="177"/>
      <c r="R165" s="177"/>
      <c r="S165" s="177"/>
      <c r="T165" s="178"/>
      <c r="AT165" s="172" t="s">
        <v>175</v>
      </c>
      <c r="AU165" s="172" t="s">
        <v>88</v>
      </c>
      <c r="AV165" s="12" t="s">
        <v>88</v>
      </c>
      <c r="AW165" s="12" t="s">
        <v>36</v>
      </c>
      <c r="AX165" s="12" t="s">
        <v>21</v>
      </c>
      <c r="AY165" s="172" t="s">
        <v>166</v>
      </c>
    </row>
    <row r="166" spans="2:65" s="1" customFormat="1" ht="24" customHeight="1">
      <c r="B166" s="156"/>
      <c r="C166" s="179" t="s">
        <v>276</v>
      </c>
      <c r="D166" s="179" t="s">
        <v>226</v>
      </c>
      <c r="E166" s="180" t="s">
        <v>277</v>
      </c>
      <c r="F166" s="181" t="s">
        <v>278</v>
      </c>
      <c r="G166" s="182" t="s">
        <v>191</v>
      </c>
      <c r="H166" s="183">
        <v>0.70499999999999996</v>
      </c>
      <c r="I166" s="184"/>
      <c r="J166" s="185">
        <f>ROUND(I166*H166,2)</f>
        <v>0</v>
      </c>
      <c r="K166" s="181" t="s">
        <v>1</v>
      </c>
      <c r="L166" s="186"/>
      <c r="M166" s="187" t="s">
        <v>1</v>
      </c>
      <c r="N166" s="188" t="s">
        <v>45</v>
      </c>
      <c r="O166" s="55"/>
      <c r="P166" s="166">
        <f>O166*H166</f>
        <v>0</v>
      </c>
      <c r="Q166" s="166">
        <v>1</v>
      </c>
      <c r="R166" s="166">
        <f>Q166*H166</f>
        <v>0.70499999999999996</v>
      </c>
      <c r="S166" s="166">
        <v>0</v>
      </c>
      <c r="T166" s="167">
        <f>S166*H166</f>
        <v>0</v>
      </c>
      <c r="AR166" s="168" t="s">
        <v>273</v>
      </c>
      <c r="AT166" s="168" t="s">
        <v>226</v>
      </c>
      <c r="AU166" s="168" t="s">
        <v>88</v>
      </c>
      <c r="AY166" s="17" t="s">
        <v>166</v>
      </c>
      <c r="BE166" s="169">
        <f>IF(N166="základní",J166,0)</f>
        <v>0</v>
      </c>
      <c r="BF166" s="169">
        <f>IF(N166="snížená",J166,0)</f>
        <v>0</v>
      </c>
      <c r="BG166" s="169">
        <f>IF(N166="zákl. přenesená",J166,0)</f>
        <v>0</v>
      </c>
      <c r="BH166" s="169">
        <f>IF(N166="sníž. přenesená",J166,0)</f>
        <v>0</v>
      </c>
      <c r="BI166" s="169">
        <f>IF(N166="nulová",J166,0)</f>
        <v>0</v>
      </c>
      <c r="BJ166" s="17" t="s">
        <v>21</v>
      </c>
      <c r="BK166" s="169">
        <f>ROUND(I166*H166,2)</f>
        <v>0</v>
      </c>
      <c r="BL166" s="17" t="s">
        <v>246</v>
      </c>
      <c r="BM166" s="168" t="s">
        <v>279</v>
      </c>
    </row>
    <row r="167" spans="2:65" s="12" customFormat="1" ht="10.199999999999999">
      <c r="B167" s="170"/>
      <c r="D167" s="171" t="s">
        <v>175</v>
      </c>
      <c r="E167" s="172" t="s">
        <v>1</v>
      </c>
      <c r="F167" s="173" t="s">
        <v>280</v>
      </c>
      <c r="H167" s="174">
        <v>0.70499999999999996</v>
      </c>
      <c r="I167" s="175"/>
      <c r="L167" s="170"/>
      <c r="M167" s="176"/>
      <c r="N167" s="177"/>
      <c r="O167" s="177"/>
      <c r="P167" s="177"/>
      <c r="Q167" s="177"/>
      <c r="R167" s="177"/>
      <c r="S167" s="177"/>
      <c r="T167" s="178"/>
      <c r="AT167" s="172" t="s">
        <v>175</v>
      </c>
      <c r="AU167" s="172" t="s">
        <v>88</v>
      </c>
      <c r="AV167" s="12" t="s">
        <v>88</v>
      </c>
      <c r="AW167" s="12" t="s">
        <v>36</v>
      </c>
      <c r="AX167" s="12" t="s">
        <v>21</v>
      </c>
      <c r="AY167" s="172" t="s">
        <v>166</v>
      </c>
    </row>
    <row r="168" spans="2:65" s="1" customFormat="1" ht="24" customHeight="1">
      <c r="B168" s="156"/>
      <c r="C168" s="179" t="s">
        <v>281</v>
      </c>
      <c r="D168" s="179" t="s">
        <v>226</v>
      </c>
      <c r="E168" s="180" t="s">
        <v>282</v>
      </c>
      <c r="F168" s="181" t="s">
        <v>283</v>
      </c>
      <c r="G168" s="182" t="s">
        <v>191</v>
      </c>
      <c r="H168" s="183">
        <v>5.1999999999999998E-2</v>
      </c>
      <c r="I168" s="184"/>
      <c r="J168" s="185">
        <f>ROUND(I168*H168,2)</f>
        <v>0</v>
      </c>
      <c r="K168" s="181" t="s">
        <v>1</v>
      </c>
      <c r="L168" s="186"/>
      <c r="M168" s="187" t="s">
        <v>1</v>
      </c>
      <c r="N168" s="188" t="s">
        <v>45</v>
      </c>
      <c r="O168" s="55"/>
      <c r="P168" s="166">
        <f>O168*H168</f>
        <v>0</v>
      </c>
      <c r="Q168" s="166">
        <v>1</v>
      </c>
      <c r="R168" s="166">
        <f>Q168*H168</f>
        <v>5.1999999999999998E-2</v>
      </c>
      <c r="S168" s="166">
        <v>0</v>
      </c>
      <c r="T168" s="167">
        <f>S168*H168</f>
        <v>0</v>
      </c>
      <c r="AR168" s="168" t="s">
        <v>273</v>
      </c>
      <c r="AT168" s="168" t="s">
        <v>226</v>
      </c>
      <c r="AU168" s="168" t="s">
        <v>88</v>
      </c>
      <c r="AY168" s="17" t="s">
        <v>166</v>
      </c>
      <c r="BE168" s="169">
        <f>IF(N168="základní",J168,0)</f>
        <v>0</v>
      </c>
      <c r="BF168" s="169">
        <f>IF(N168="snížená",J168,0)</f>
        <v>0</v>
      </c>
      <c r="BG168" s="169">
        <f>IF(N168="zákl. přenesená",J168,0)</f>
        <v>0</v>
      </c>
      <c r="BH168" s="169">
        <f>IF(N168="sníž. přenesená",J168,0)</f>
        <v>0</v>
      </c>
      <c r="BI168" s="169">
        <f>IF(N168="nulová",J168,0)</f>
        <v>0</v>
      </c>
      <c r="BJ168" s="17" t="s">
        <v>21</v>
      </c>
      <c r="BK168" s="169">
        <f>ROUND(I168*H168,2)</f>
        <v>0</v>
      </c>
      <c r="BL168" s="17" t="s">
        <v>246</v>
      </c>
      <c r="BM168" s="168" t="s">
        <v>284</v>
      </c>
    </row>
    <row r="169" spans="2:65" s="12" customFormat="1" ht="10.199999999999999">
      <c r="B169" s="170"/>
      <c r="D169" s="171" t="s">
        <v>175</v>
      </c>
      <c r="E169" s="172" t="s">
        <v>1</v>
      </c>
      <c r="F169" s="173" t="s">
        <v>285</v>
      </c>
      <c r="H169" s="174">
        <v>5.1999999999999998E-2</v>
      </c>
      <c r="I169" s="175"/>
      <c r="L169" s="170"/>
      <c r="M169" s="176"/>
      <c r="N169" s="177"/>
      <c r="O169" s="177"/>
      <c r="P169" s="177"/>
      <c r="Q169" s="177"/>
      <c r="R169" s="177"/>
      <c r="S169" s="177"/>
      <c r="T169" s="178"/>
      <c r="AT169" s="172" t="s">
        <v>175</v>
      </c>
      <c r="AU169" s="172" t="s">
        <v>88</v>
      </c>
      <c r="AV169" s="12" t="s">
        <v>88</v>
      </c>
      <c r="AW169" s="12" t="s">
        <v>36</v>
      </c>
      <c r="AX169" s="12" t="s">
        <v>21</v>
      </c>
      <c r="AY169" s="172" t="s">
        <v>166</v>
      </c>
    </row>
    <row r="170" spans="2:65" s="1" customFormat="1" ht="36" customHeight="1">
      <c r="B170" s="156"/>
      <c r="C170" s="179" t="s">
        <v>286</v>
      </c>
      <c r="D170" s="179" t="s">
        <v>226</v>
      </c>
      <c r="E170" s="180" t="s">
        <v>287</v>
      </c>
      <c r="F170" s="181" t="s">
        <v>288</v>
      </c>
      <c r="G170" s="182" t="s">
        <v>289</v>
      </c>
      <c r="H170" s="183">
        <v>40.799999999999997</v>
      </c>
      <c r="I170" s="184"/>
      <c r="J170" s="185">
        <f>ROUND(I170*H170,2)</f>
        <v>0</v>
      </c>
      <c r="K170" s="181" t="s">
        <v>1</v>
      </c>
      <c r="L170" s="186"/>
      <c r="M170" s="187" t="s">
        <v>1</v>
      </c>
      <c r="N170" s="188" t="s">
        <v>45</v>
      </c>
      <c r="O170" s="55"/>
      <c r="P170" s="166">
        <f>O170*H170</f>
        <v>0</v>
      </c>
      <c r="Q170" s="166">
        <v>1.5900000000000001E-3</v>
      </c>
      <c r="R170" s="166">
        <f>Q170*H170</f>
        <v>6.4871999999999999E-2</v>
      </c>
      <c r="S170" s="166">
        <v>0</v>
      </c>
      <c r="T170" s="167">
        <f>S170*H170</f>
        <v>0</v>
      </c>
      <c r="AR170" s="168" t="s">
        <v>273</v>
      </c>
      <c r="AT170" s="168" t="s">
        <v>226</v>
      </c>
      <c r="AU170" s="168" t="s">
        <v>88</v>
      </c>
      <c r="AY170" s="17" t="s">
        <v>166</v>
      </c>
      <c r="BE170" s="169">
        <f>IF(N170="základní",J170,0)</f>
        <v>0</v>
      </c>
      <c r="BF170" s="169">
        <f>IF(N170="snížená",J170,0)</f>
        <v>0</v>
      </c>
      <c r="BG170" s="169">
        <f>IF(N170="zákl. přenesená",J170,0)</f>
        <v>0</v>
      </c>
      <c r="BH170" s="169">
        <f>IF(N170="sníž. přenesená",J170,0)</f>
        <v>0</v>
      </c>
      <c r="BI170" s="169">
        <f>IF(N170="nulová",J170,0)</f>
        <v>0</v>
      </c>
      <c r="BJ170" s="17" t="s">
        <v>21</v>
      </c>
      <c r="BK170" s="169">
        <f>ROUND(I170*H170,2)</f>
        <v>0</v>
      </c>
      <c r="BL170" s="17" t="s">
        <v>246</v>
      </c>
      <c r="BM170" s="168" t="s">
        <v>290</v>
      </c>
    </row>
    <row r="171" spans="2:65" s="1" customFormat="1" ht="36" customHeight="1">
      <c r="B171" s="156"/>
      <c r="C171" s="157" t="s">
        <v>291</v>
      </c>
      <c r="D171" s="157" t="s">
        <v>168</v>
      </c>
      <c r="E171" s="158" t="s">
        <v>292</v>
      </c>
      <c r="F171" s="159" t="s">
        <v>293</v>
      </c>
      <c r="G171" s="160" t="s">
        <v>289</v>
      </c>
      <c r="H171" s="161">
        <v>84</v>
      </c>
      <c r="I171" s="162"/>
      <c r="J171" s="163">
        <f>ROUND(I171*H171,2)</f>
        <v>0</v>
      </c>
      <c r="K171" s="159" t="s">
        <v>1</v>
      </c>
      <c r="L171" s="32"/>
      <c r="M171" s="164" t="s">
        <v>1</v>
      </c>
      <c r="N171" s="165" t="s">
        <v>45</v>
      </c>
      <c r="O171" s="55"/>
      <c r="P171" s="166">
        <f>O171*H171</f>
        <v>0</v>
      </c>
      <c r="Q171" s="166">
        <v>4.8000000000000001E-4</v>
      </c>
      <c r="R171" s="166">
        <f>Q171*H171</f>
        <v>4.0320000000000002E-2</v>
      </c>
      <c r="S171" s="166">
        <v>0</v>
      </c>
      <c r="T171" s="167">
        <f>S171*H171</f>
        <v>0</v>
      </c>
      <c r="AR171" s="168" t="s">
        <v>246</v>
      </c>
      <c r="AT171" s="168" t="s">
        <v>168</v>
      </c>
      <c r="AU171" s="168" t="s">
        <v>88</v>
      </c>
      <c r="AY171" s="17" t="s">
        <v>166</v>
      </c>
      <c r="BE171" s="169">
        <f>IF(N171="základní",J171,0)</f>
        <v>0</v>
      </c>
      <c r="BF171" s="169">
        <f>IF(N171="snížená",J171,0)</f>
        <v>0</v>
      </c>
      <c r="BG171" s="169">
        <f>IF(N171="zákl. přenesená",J171,0)</f>
        <v>0</v>
      </c>
      <c r="BH171" s="169">
        <f>IF(N171="sníž. přenesená",J171,0)</f>
        <v>0</v>
      </c>
      <c r="BI171" s="169">
        <f>IF(N171="nulová",J171,0)</f>
        <v>0</v>
      </c>
      <c r="BJ171" s="17" t="s">
        <v>21</v>
      </c>
      <c r="BK171" s="169">
        <f>ROUND(I171*H171,2)</f>
        <v>0</v>
      </c>
      <c r="BL171" s="17" t="s">
        <v>246</v>
      </c>
      <c r="BM171" s="168" t="s">
        <v>294</v>
      </c>
    </row>
    <row r="172" spans="2:65" s="12" customFormat="1" ht="10.199999999999999">
      <c r="B172" s="170"/>
      <c r="D172" s="171" t="s">
        <v>175</v>
      </c>
      <c r="E172" s="172" t="s">
        <v>1</v>
      </c>
      <c r="F172" s="173" t="s">
        <v>295</v>
      </c>
      <c r="H172" s="174">
        <v>84</v>
      </c>
      <c r="I172" s="175"/>
      <c r="L172" s="170"/>
      <c r="M172" s="176"/>
      <c r="N172" s="177"/>
      <c r="O172" s="177"/>
      <c r="P172" s="177"/>
      <c r="Q172" s="177"/>
      <c r="R172" s="177"/>
      <c r="S172" s="177"/>
      <c r="T172" s="178"/>
      <c r="AT172" s="172" t="s">
        <v>175</v>
      </c>
      <c r="AU172" s="172" t="s">
        <v>88</v>
      </c>
      <c r="AV172" s="12" t="s">
        <v>88</v>
      </c>
      <c r="AW172" s="12" t="s">
        <v>36</v>
      </c>
      <c r="AX172" s="12" t="s">
        <v>21</v>
      </c>
      <c r="AY172" s="172" t="s">
        <v>166</v>
      </c>
    </row>
    <row r="173" spans="2:65" s="1" customFormat="1" ht="36" customHeight="1">
      <c r="B173" s="156"/>
      <c r="C173" s="157" t="s">
        <v>296</v>
      </c>
      <c r="D173" s="157" t="s">
        <v>168</v>
      </c>
      <c r="E173" s="158" t="s">
        <v>297</v>
      </c>
      <c r="F173" s="159" t="s">
        <v>298</v>
      </c>
      <c r="G173" s="160" t="s">
        <v>289</v>
      </c>
      <c r="H173" s="161">
        <v>40.799999999999997</v>
      </c>
      <c r="I173" s="162"/>
      <c r="J173" s="163">
        <f>ROUND(I173*H173,2)</f>
        <v>0</v>
      </c>
      <c r="K173" s="159" t="s">
        <v>1</v>
      </c>
      <c r="L173" s="32"/>
      <c r="M173" s="164" t="s">
        <v>1</v>
      </c>
      <c r="N173" s="165" t="s">
        <v>45</v>
      </c>
      <c r="O173" s="55"/>
      <c r="P173" s="166">
        <f>O173*H173</f>
        <v>0</v>
      </c>
      <c r="Q173" s="166">
        <v>2.99E-3</v>
      </c>
      <c r="R173" s="166">
        <f>Q173*H173</f>
        <v>0.12199199999999999</v>
      </c>
      <c r="S173" s="166">
        <v>0</v>
      </c>
      <c r="T173" s="167">
        <f>S173*H173</f>
        <v>0</v>
      </c>
      <c r="AR173" s="168" t="s">
        <v>246</v>
      </c>
      <c r="AT173" s="168" t="s">
        <v>168</v>
      </c>
      <c r="AU173" s="168" t="s">
        <v>88</v>
      </c>
      <c r="AY173" s="17" t="s">
        <v>166</v>
      </c>
      <c r="BE173" s="169">
        <f>IF(N173="základní",J173,0)</f>
        <v>0</v>
      </c>
      <c r="BF173" s="169">
        <f>IF(N173="snížená",J173,0)</f>
        <v>0</v>
      </c>
      <c r="BG173" s="169">
        <f>IF(N173="zákl. přenesená",J173,0)</f>
        <v>0</v>
      </c>
      <c r="BH173" s="169">
        <f>IF(N173="sníž. přenesená",J173,0)</f>
        <v>0</v>
      </c>
      <c r="BI173" s="169">
        <f>IF(N173="nulová",J173,0)</f>
        <v>0</v>
      </c>
      <c r="BJ173" s="17" t="s">
        <v>21</v>
      </c>
      <c r="BK173" s="169">
        <f>ROUND(I173*H173,2)</f>
        <v>0</v>
      </c>
      <c r="BL173" s="17" t="s">
        <v>246</v>
      </c>
      <c r="BM173" s="168" t="s">
        <v>299</v>
      </c>
    </row>
    <row r="174" spans="2:65" s="12" customFormat="1" ht="10.199999999999999">
      <c r="B174" s="170"/>
      <c r="D174" s="171" t="s">
        <v>175</v>
      </c>
      <c r="E174" s="172" t="s">
        <v>1</v>
      </c>
      <c r="F174" s="173" t="s">
        <v>300</v>
      </c>
      <c r="H174" s="174">
        <v>40.799999999999997</v>
      </c>
      <c r="I174" s="175"/>
      <c r="L174" s="170"/>
      <c r="M174" s="176"/>
      <c r="N174" s="177"/>
      <c r="O174" s="177"/>
      <c r="P174" s="177"/>
      <c r="Q174" s="177"/>
      <c r="R174" s="177"/>
      <c r="S174" s="177"/>
      <c r="T174" s="178"/>
      <c r="AT174" s="172" t="s">
        <v>175</v>
      </c>
      <c r="AU174" s="172" t="s">
        <v>88</v>
      </c>
      <c r="AV174" s="12" t="s">
        <v>88</v>
      </c>
      <c r="AW174" s="12" t="s">
        <v>36</v>
      </c>
      <c r="AX174" s="12" t="s">
        <v>21</v>
      </c>
      <c r="AY174" s="172" t="s">
        <v>166</v>
      </c>
    </row>
    <row r="175" spans="2:65" s="1" customFormat="1" ht="36" customHeight="1">
      <c r="B175" s="156"/>
      <c r="C175" s="157" t="s">
        <v>301</v>
      </c>
      <c r="D175" s="157" t="s">
        <v>168</v>
      </c>
      <c r="E175" s="158" t="s">
        <v>302</v>
      </c>
      <c r="F175" s="159" t="s">
        <v>303</v>
      </c>
      <c r="G175" s="160" t="s">
        <v>191</v>
      </c>
      <c r="H175" s="161">
        <v>1.244</v>
      </c>
      <c r="I175" s="162"/>
      <c r="J175" s="163">
        <f>ROUND(I175*H175,2)</f>
        <v>0</v>
      </c>
      <c r="K175" s="159" t="s">
        <v>172</v>
      </c>
      <c r="L175" s="32"/>
      <c r="M175" s="189" t="s">
        <v>1</v>
      </c>
      <c r="N175" s="190" t="s">
        <v>45</v>
      </c>
      <c r="O175" s="191"/>
      <c r="P175" s="192">
        <f>O175*H175</f>
        <v>0</v>
      </c>
      <c r="Q175" s="192">
        <v>0</v>
      </c>
      <c r="R175" s="192">
        <f>Q175*H175</f>
        <v>0</v>
      </c>
      <c r="S175" s="192">
        <v>0</v>
      </c>
      <c r="T175" s="193">
        <f>S175*H175</f>
        <v>0</v>
      </c>
      <c r="AR175" s="168" t="s">
        <v>246</v>
      </c>
      <c r="AT175" s="168" t="s">
        <v>168</v>
      </c>
      <c r="AU175" s="168" t="s">
        <v>88</v>
      </c>
      <c r="AY175" s="17" t="s">
        <v>166</v>
      </c>
      <c r="BE175" s="169">
        <f>IF(N175="základní",J175,0)</f>
        <v>0</v>
      </c>
      <c r="BF175" s="169">
        <f>IF(N175="snížená",J175,0)</f>
        <v>0</v>
      </c>
      <c r="BG175" s="169">
        <f>IF(N175="zákl. přenesená",J175,0)</f>
        <v>0</v>
      </c>
      <c r="BH175" s="169">
        <f>IF(N175="sníž. přenesená",J175,0)</f>
        <v>0</v>
      </c>
      <c r="BI175" s="169">
        <f>IF(N175="nulová",J175,0)</f>
        <v>0</v>
      </c>
      <c r="BJ175" s="17" t="s">
        <v>21</v>
      </c>
      <c r="BK175" s="169">
        <f>ROUND(I175*H175,2)</f>
        <v>0</v>
      </c>
      <c r="BL175" s="17" t="s">
        <v>246</v>
      </c>
      <c r="BM175" s="168" t="s">
        <v>304</v>
      </c>
    </row>
    <row r="176" spans="2:65" s="1" customFormat="1" ht="6.9" customHeight="1">
      <c r="B176" s="44"/>
      <c r="C176" s="45"/>
      <c r="D176" s="45"/>
      <c r="E176" s="45"/>
      <c r="F176" s="45"/>
      <c r="G176" s="45"/>
      <c r="H176" s="45"/>
      <c r="I176" s="117"/>
      <c r="J176" s="45"/>
      <c r="K176" s="45"/>
      <c r="L176" s="32"/>
    </row>
  </sheetData>
  <autoFilter ref="C127:K175" xr:uid="{00000000-0009-0000-0000-000001000000}"/>
  <mergeCells count="12">
    <mergeCell ref="E120:H120"/>
    <mergeCell ref="L2:V2"/>
    <mergeCell ref="E85:H85"/>
    <mergeCell ref="E87:H87"/>
    <mergeCell ref="E89:H89"/>
    <mergeCell ref="E116:H116"/>
    <mergeCell ref="E118:H11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34"/>
  <sheetViews>
    <sheetView showGridLines="0" workbookViewId="0"/>
  </sheetViews>
  <sheetFormatPr defaultRowHeight="14.4"/>
  <cols>
    <col min="1" max="1" width="8.28515625" customWidth="1"/>
    <col min="2" max="2" width="1.7109375" customWidth="1"/>
    <col min="3" max="3" width="4.140625" customWidth="1"/>
    <col min="4" max="4" width="4.28515625" customWidth="1"/>
    <col min="5" max="5" width="17.140625" customWidth="1"/>
    <col min="6" max="6" width="50.85546875" customWidth="1"/>
    <col min="7" max="7" width="7" customWidth="1"/>
    <col min="8" max="8" width="11.42578125" customWidth="1"/>
    <col min="9" max="9" width="20.140625" style="93" customWidth="1"/>
    <col min="10" max="10" width="20.140625" customWidth="1"/>
    <col min="11" max="11" width="20.140625" hidden="1"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1" t="s">
        <v>5</v>
      </c>
      <c r="M2" s="232"/>
      <c r="N2" s="232"/>
      <c r="O2" s="232"/>
      <c r="P2" s="232"/>
      <c r="Q2" s="232"/>
      <c r="R2" s="232"/>
      <c r="S2" s="232"/>
      <c r="T2" s="232"/>
      <c r="U2" s="232"/>
      <c r="V2" s="232"/>
      <c r="AT2" s="17" t="s">
        <v>96</v>
      </c>
    </row>
    <row r="3" spans="2:46" ht="6.9" customHeight="1">
      <c r="B3" s="18"/>
      <c r="C3" s="19"/>
      <c r="D3" s="19"/>
      <c r="E3" s="19"/>
      <c r="F3" s="19"/>
      <c r="G3" s="19"/>
      <c r="H3" s="19"/>
      <c r="I3" s="94"/>
      <c r="J3" s="19"/>
      <c r="K3" s="19"/>
      <c r="L3" s="20"/>
      <c r="AT3" s="17" t="s">
        <v>88</v>
      </c>
    </row>
    <row r="4" spans="2:46" ht="24.9" customHeight="1">
      <c r="B4" s="20"/>
      <c r="D4" s="21" t="s">
        <v>133</v>
      </c>
      <c r="L4" s="20"/>
      <c r="M4" s="95" t="s">
        <v>10</v>
      </c>
      <c r="AT4" s="17" t="s">
        <v>3</v>
      </c>
    </row>
    <row r="5" spans="2:46" ht="6.9" customHeight="1">
      <c r="B5" s="20"/>
      <c r="L5" s="20"/>
    </row>
    <row r="6" spans="2:46" ht="12" customHeight="1">
      <c r="B6" s="20"/>
      <c r="D6" s="27" t="s">
        <v>16</v>
      </c>
      <c r="L6" s="20"/>
    </row>
    <row r="7" spans="2:46" ht="16.5" customHeight="1">
      <c r="B7" s="20"/>
      <c r="E7" s="263" t="str">
        <f>'Rekapitulace stavby'!K6</f>
        <v>Modernizace provozu Dykových školek,Křtiny, III.etapa</v>
      </c>
      <c r="F7" s="264"/>
      <c r="G7" s="264"/>
      <c r="H7" s="264"/>
      <c r="L7" s="20"/>
    </row>
    <row r="8" spans="2:46" ht="12" customHeight="1">
      <c r="B8" s="20"/>
      <c r="D8" s="27" t="s">
        <v>134</v>
      </c>
      <c r="L8" s="20"/>
    </row>
    <row r="9" spans="2:46" s="1" customFormat="1" ht="16.5" customHeight="1">
      <c r="B9" s="32"/>
      <c r="E9" s="263" t="s">
        <v>135</v>
      </c>
      <c r="F9" s="265"/>
      <c r="G9" s="265"/>
      <c r="H9" s="265"/>
      <c r="I9" s="96"/>
      <c r="L9" s="32"/>
    </row>
    <row r="10" spans="2:46" s="1" customFormat="1" ht="12" customHeight="1">
      <c r="B10" s="32"/>
      <c r="D10" s="27" t="s">
        <v>136</v>
      </c>
      <c r="I10" s="96"/>
      <c r="L10" s="32"/>
    </row>
    <row r="11" spans="2:46" s="1" customFormat="1" ht="36.9" customHeight="1">
      <c r="B11" s="32"/>
      <c r="E11" s="239" t="s">
        <v>305</v>
      </c>
      <c r="F11" s="265"/>
      <c r="G11" s="265"/>
      <c r="H11" s="265"/>
      <c r="I11" s="96"/>
      <c r="L11" s="32"/>
    </row>
    <row r="12" spans="2:46" s="1" customFormat="1" ht="10.199999999999999">
      <c r="B12" s="32"/>
      <c r="I12" s="96"/>
      <c r="L12" s="32"/>
    </row>
    <row r="13" spans="2:46" s="1" customFormat="1" ht="12" customHeight="1">
      <c r="B13" s="32"/>
      <c r="D13" s="27" t="s">
        <v>19</v>
      </c>
      <c r="F13" s="25" t="s">
        <v>1</v>
      </c>
      <c r="I13" s="97" t="s">
        <v>20</v>
      </c>
      <c r="J13" s="25" t="s">
        <v>1</v>
      </c>
      <c r="L13" s="32"/>
    </row>
    <row r="14" spans="2:46" s="1" customFormat="1" ht="12" customHeight="1">
      <c r="B14" s="32"/>
      <c r="D14" s="27" t="s">
        <v>22</v>
      </c>
      <c r="F14" s="25" t="s">
        <v>23</v>
      </c>
      <c r="I14" s="97" t="s">
        <v>24</v>
      </c>
      <c r="J14" s="52" t="str">
        <f>'Rekapitulace stavby'!AN8</f>
        <v>22. 1. 2018</v>
      </c>
      <c r="L14" s="32"/>
    </row>
    <row r="15" spans="2:46" s="1" customFormat="1" ht="10.8" customHeight="1">
      <c r="B15" s="32"/>
      <c r="I15" s="96"/>
      <c r="L15" s="32"/>
    </row>
    <row r="16" spans="2:46" s="1" customFormat="1" ht="12" customHeight="1">
      <c r="B16" s="32"/>
      <c r="D16" s="27" t="s">
        <v>28</v>
      </c>
      <c r="I16" s="97" t="s">
        <v>29</v>
      </c>
      <c r="J16" s="25" t="s">
        <v>1</v>
      </c>
      <c r="L16" s="32"/>
    </row>
    <row r="17" spans="2:12" s="1" customFormat="1" ht="18" customHeight="1">
      <c r="B17" s="32"/>
      <c r="E17" s="25" t="s">
        <v>30</v>
      </c>
      <c r="I17" s="97" t="s">
        <v>31</v>
      </c>
      <c r="J17" s="25" t="s">
        <v>1</v>
      </c>
      <c r="L17" s="32"/>
    </row>
    <row r="18" spans="2:12" s="1" customFormat="1" ht="6.9" customHeight="1">
      <c r="B18" s="32"/>
      <c r="I18" s="96"/>
      <c r="L18" s="32"/>
    </row>
    <row r="19" spans="2:12" s="1" customFormat="1" ht="12" customHeight="1">
      <c r="B19" s="32"/>
      <c r="D19" s="27" t="s">
        <v>32</v>
      </c>
      <c r="I19" s="97" t="s">
        <v>29</v>
      </c>
      <c r="J19" s="28" t="str">
        <f>'Rekapitulace stavby'!AN13</f>
        <v>Vyplň údaj</v>
      </c>
      <c r="L19" s="32"/>
    </row>
    <row r="20" spans="2:12" s="1" customFormat="1" ht="18" customHeight="1">
      <c r="B20" s="32"/>
      <c r="E20" s="266" t="str">
        <f>'Rekapitulace stavby'!E14</f>
        <v>Vyplň údaj</v>
      </c>
      <c r="F20" s="242"/>
      <c r="G20" s="242"/>
      <c r="H20" s="242"/>
      <c r="I20" s="97" t="s">
        <v>31</v>
      </c>
      <c r="J20" s="28" t="str">
        <f>'Rekapitulace stavby'!AN14</f>
        <v>Vyplň údaj</v>
      </c>
      <c r="L20" s="32"/>
    </row>
    <row r="21" spans="2:12" s="1" customFormat="1" ht="6.9" customHeight="1">
      <c r="B21" s="32"/>
      <c r="I21" s="96"/>
      <c r="L21" s="32"/>
    </row>
    <row r="22" spans="2:12" s="1" customFormat="1" ht="12" customHeight="1">
      <c r="B22" s="32"/>
      <c r="D22" s="27" t="s">
        <v>34</v>
      </c>
      <c r="I22" s="97" t="s">
        <v>29</v>
      </c>
      <c r="J22" s="25" t="s">
        <v>1</v>
      </c>
      <c r="L22" s="32"/>
    </row>
    <row r="23" spans="2:12" s="1" customFormat="1" ht="18" customHeight="1">
      <c r="B23" s="32"/>
      <c r="E23" s="25" t="s">
        <v>35</v>
      </c>
      <c r="I23" s="97" t="s">
        <v>31</v>
      </c>
      <c r="J23" s="25" t="s">
        <v>1</v>
      </c>
      <c r="L23" s="32"/>
    </row>
    <row r="24" spans="2:12" s="1" customFormat="1" ht="6.9" customHeight="1">
      <c r="B24" s="32"/>
      <c r="I24" s="96"/>
      <c r="L24" s="32"/>
    </row>
    <row r="25" spans="2:12" s="1" customFormat="1" ht="12" customHeight="1">
      <c r="B25" s="32"/>
      <c r="D25" s="27" t="s">
        <v>37</v>
      </c>
      <c r="I25" s="97" t="s">
        <v>29</v>
      </c>
      <c r="J25" s="25" t="str">
        <f>IF('Rekapitulace stavby'!AN19="","",'Rekapitulace stavby'!AN19)</f>
        <v/>
      </c>
      <c r="L25" s="32"/>
    </row>
    <row r="26" spans="2:12" s="1" customFormat="1" ht="18" customHeight="1">
      <c r="B26" s="32"/>
      <c r="E26" s="25" t="str">
        <f>IF('Rekapitulace stavby'!E20="","",'Rekapitulace stavby'!E20)</f>
        <v xml:space="preserve"> </v>
      </c>
      <c r="I26" s="97" t="s">
        <v>31</v>
      </c>
      <c r="J26" s="25" t="str">
        <f>IF('Rekapitulace stavby'!AN20="","",'Rekapitulace stavby'!AN20)</f>
        <v/>
      </c>
      <c r="L26" s="32"/>
    </row>
    <row r="27" spans="2:12" s="1" customFormat="1" ht="6.9" customHeight="1">
      <c r="B27" s="32"/>
      <c r="I27" s="96"/>
      <c r="L27" s="32"/>
    </row>
    <row r="28" spans="2:12" s="1" customFormat="1" ht="12" customHeight="1">
      <c r="B28" s="32"/>
      <c r="D28" s="27" t="s">
        <v>39</v>
      </c>
      <c r="I28" s="96"/>
      <c r="L28" s="32"/>
    </row>
    <row r="29" spans="2:12" s="7" customFormat="1" ht="16.5" customHeight="1">
      <c r="B29" s="98"/>
      <c r="E29" s="246" t="s">
        <v>1</v>
      </c>
      <c r="F29" s="246"/>
      <c r="G29" s="246"/>
      <c r="H29" s="246"/>
      <c r="I29" s="99"/>
      <c r="L29" s="98"/>
    </row>
    <row r="30" spans="2:12" s="1" customFormat="1" ht="6.9" customHeight="1">
      <c r="B30" s="32"/>
      <c r="I30" s="96"/>
      <c r="L30" s="32"/>
    </row>
    <row r="31" spans="2:12" s="1" customFormat="1" ht="6.9" customHeight="1">
      <c r="B31" s="32"/>
      <c r="D31" s="53"/>
      <c r="E31" s="53"/>
      <c r="F31" s="53"/>
      <c r="G31" s="53"/>
      <c r="H31" s="53"/>
      <c r="I31" s="100"/>
      <c r="J31" s="53"/>
      <c r="K31" s="53"/>
      <c r="L31" s="32"/>
    </row>
    <row r="32" spans="2:12" s="1" customFormat="1" ht="25.35" customHeight="1">
      <c r="B32" s="32"/>
      <c r="D32" s="101" t="s">
        <v>40</v>
      </c>
      <c r="I32" s="96"/>
      <c r="J32" s="66">
        <f>ROUND(J124, 2)</f>
        <v>0</v>
      </c>
      <c r="L32" s="32"/>
    </row>
    <row r="33" spans="2:12" s="1" customFormat="1" ht="6.9" customHeight="1">
      <c r="B33" s="32"/>
      <c r="D33" s="53"/>
      <c r="E33" s="53"/>
      <c r="F33" s="53"/>
      <c r="G33" s="53"/>
      <c r="H33" s="53"/>
      <c r="I33" s="100"/>
      <c r="J33" s="53"/>
      <c r="K33" s="53"/>
      <c r="L33" s="32"/>
    </row>
    <row r="34" spans="2:12" s="1" customFormat="1" ht="14.4" customHeight="1">
      <c r="B34" s="32"/>
      <c r="F34" s="35" t="s">
        <v>42</v>
      </c>
      <c r="I34" s="102" t="s">
        <v>41</v>
      </c>
      <c r="J34" s="35" t="s">
        <v>43</v>
      </c>
      <c r="L34" s="32"/>
    </row>
    <row r="35" spans="2:12" s="1" customFormat="1" ht="14.4" customHeight="1">
      <c r="B35" s="32"/>
      <c r="D35" s="103" t="s">
        <v>44</v>
      </c>
      <c r="E35" s="27" t="s">
        <v>45</v>
      </c>
      <c r="F35" s="104">
        <f>ROUND((SUM(BE124:BE133)),  2)</f>
        <v>0</v>
      </c>
      <c r="I35" s="105">
        <v>0.21</v>
      </c>
      <c r="J35" s="104">
        <f>ROUND(((SUM(BE124:BE133))*I35),  2)</f>
        <v>0</v>
      </c>
      <c r="L35" s="32"/>
    </row>
    <row r="36" spans="2:12" s="1" customFormat="1" ht="14.4" customHeight="1">
      <c r="B36" s="32"/>
      <c r="E36" s="27" t="s">
        <v>46</v>
      </c>
      <c r="F36" s="104">
        <f>ROUND((SUM(BF124:BF133)),  2)</f>
        <v>0</v>
      </c>
      <c r="I36" s="105">
        <v>0.15</v>
      </c>
      <c r="J36" s="104">
        <f>ROUND(((SUM(BF124:BF133))*I36),  2)</f>
        <v>0</v>
      </c>
      <c r="L36" s="32"/>
    </row>
    <row r="37" spans="2:12" s="1" customFormat="1" ht="14.4" hidden="1" customHeight="1">
      <c r="B37" s="32"/>
      <c r="E37" s="27" t="s">
        <v>47</v>
      </c>
      <c r="F37" s="104">
        <f>ROUND((SUM(BG124:BG133)),  2)</f>
        <v>0</v>
      </c>
      <c r="I37" s="105">
        <v>0.21</v>
      </c>
      <c r="J37" s="104">
        <f>0</f>
        <v>0</v>
      </c>
      <c r="L37" s="32"/>
    </row>
    <row r="38" spans="2:12" s="1" customFormat="1" ht="14.4" hidden="1" customHeight="1">
      <c r="B38" s="32"/>
      <c r="E38" s="27" t="s">
        <v>48</v>
      </c>
      <c r="F38" s="104">
        <f>ROUND((SUM(BH124:BH133)),  2)</f>
        <v>0</v>
      </c>
      <c r="I38" s="105">
        <v>0.15</v>
      </c>
      <c r="J38" s="104">
        <f>0</f>
        <v>0</v>
      </c>
      <c r="L38" s="32"/>
    </row>
    <row r="39" spans="2:12" s="1" customFormat="1" ht="14.4" hidden="1" customHeight="1">
      <c r="B39" s="32"/>
      <c r="E39" s="27" t="s">
        <v>49</v>
      </c>
      <c r="F39" s="104">
        <f>ROUND((SUM(BI124:BI133)),  2)</f>
        <v>0</v>
      </c>
      <c r="I39" s="105">
        <v>0</v>
      </c>
      <c r="J39" s="104">
        <f>0</f>
        <v>0</v>
      </c>
      <c r="L39" s="32"/>
    </row>
    <row r="40" spans="2:12" s="1" customFormat="1" ht="6.9" customHeight="1">
      <c r="B40" s="32"/>
      <c r="I40" s="96"/>
      <c r="L40" s="32"/>
    </row>
    <row r="41" spans="2:12" s="1" customFormat="1" ht="25.35" customHeight="1">
      <c r="B41" s="32"/>
      <c r="C41" s="106"/>
      <c r="D41" s="107" t="s">
        <v>50</v>
      </c>
      <c r="E41" s="57"/>
      <c r="F41" s="57"/>
      <c r="G41" s="108" t="s">
        <v>51</v>
      </c>
      <c r="H41" s="109" t="s">
        <v>52</v>
      </c>
      <c r="I41" s="110"/>
      <c r="J41" s="111">
        <f>SUM(J32:J39)</f>
        <v>0</v>
      </c>
      <c r="K41" s="112"/>
      <c r="L41" s="32"/>
    </row>
    <row r="42" spans="2:12" s="1" customFormat="1" ht="14.4" customHeight="1">
      <c r="B42" s="32"/>
      <c r="I42" s="96"/>
      <c r="L42" s="32"/>
    </row>
    <row r="43" spans="2:12" ht="14.4" customHeight="1">
      <c r="B43" s="20"/>
      <c r="L43" s="20"/>
    </row>
    <row r="44" spans="2:12" ht="14.4" customHeight="1">
      <c r="B44" s="20"/>
      <c r="L44" s="20"/>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53</v>
      </c>
      <c r="E50" s="42"/>
      <c r="F50" s="42"/>
      <c r="G50" s="41" t="s">
        <v>54</v>
      </c>
      <c r="H50" s="42"/>
      <c r="I50" s="113"/>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55</v>
      </c>
      <c r="E61" s="34"/>
      <c r="F61" s="114" t="s">
        <v>56</v>
      </c>
      <c r="G61" s="43" t="s">
        <v>55</v>
      </c>
      <c r="H61" s="34"/>
      <c r="I61" s="115"/>
      <c r="J61" s="116" t="s">
        <v>56</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57</v>
      </c>
      <c r="E65" s="42"/>
      <c r="F65" s="42"/>
      <c r="G65" s="41" t="s">
        <v>58</v>
      </c>
      <c r="H65" s="42"/>
      <c r="I65" s="113"/>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55</v>
      </c>
      <c r="E76" s="34"/>
      <c r="F76" s="114" t="s">
        <v>56</v>
      </c>
      <c r="G76" s="43" t="s">
        <v>55</v>
      </c>
      <c r="H76" s="34"/>
      <c r="I76" s="115"/>
      <c r="J76" s="116" t="s">
        <v>56</v>
      </c>
      <c r="K76" s="34"/>
      <c r="L76" s="32"/>
    </row>
    <row r="77" spans="2:12" s="1" customFormat="1" ht="14.4" customHeight="1">
      <c r="B77" s="44"/>
      <c r="C77" s="45"/>
      <c r="D77" s="45"/>
      <c r="E77" s="45"/>
      <c r="F77" s="45"/>
      <c r="G77" s="45"/>
      <c r="H77" s="45"/>
      <c r="I77" s="117"/>
      <c r="J77" s="45"/>
      <c r="K77" s="45"/>
      <c r="L77" s="32"/>
    </row>
    <row r="81" spans="2:12" s="1" customFormat="1" ht="6.9" customHeight="1">
      <c r="B81" s="46"/>
      <c r="C81" s="47"/>
      <c r="D81" s="47"/>
      <c r="E81" s="47"/>
      <c r="F81" s="47"/>
      <c r="G81" s="47"/>
      <c r="H81" s="47"/>
      <c r="I81" s="118"/>
      <c r="J81" s="47"/>
      <c r="K81" s="47"/>
      <c r="L81" s="32"/>
    </row>
    <row r="82" spans="2:12" s="1" customFormat="1" ht="24.9" customHeight="1">
      <c r="B82" s="32"/>
      <c r="C82" s="21" t="s">
        <v>138</v>
      </c>
      <c r="I82" s="96"/>
      <c r="L82" s="32"/>
    </row>
    <row r="83" spans="2:12" s="1" customFormat="1" ht="6.9" customHeight="1">
      <c r="B83" s="32"/>
      <c r="I83" s="96"/>
      <c r="L83" s="32"/>
    </row>
    <row r="84" spans="2:12" s="1" customFormat="1" ht="12" customHeight="1">
      <c r="B84" s="32"/>
      <c r="C84" s="27" t="s">
        <v>16</v>
      </c>
      <c r="I84" s="96"/>
      <c r="L84" s="32"/>
    </row>
    <row r="85" spans="2:12" s="1" customFormat="1" ht="16.5" customHeight="1">
      <c r="B85" s="32"/>
      <c r="E85" s="263" t="str">
        <f>E7</f>
        <v>Modernizace provozu Dykových školek,Křtiny, III.etapa</v>
      </c>
      <c r="F85" s="264"/>
      <c r="G85" s="264"/>
      <c r="H85" s="264"/>
      <c r="I85" s="96"/>
      <c r="L85" s="32"/>
    </row>
    <row r="86" spans="2:12" ht="12" customHeight="1">
      <c r="B86" s="20"/>
      <c r="C86" s="27" t="s">
        <v>134</v>
      </c>
      <c r="L86" s="20"/>
    </row>
    <row r="87" spans="2:12" s="1" customFormat="1" ht="16.5" customHeight="1">
      <c r="B87" s="32"/>
      <c r="E87" s="263" t="s">
        <v>135</v>
      </c>
      <c r="F87" s="265"/>
      <c r="G87" s="265"/>
      <c r="H87" s="265"/>
      <c r="I87" s="96"/>
      <c r="L87" s="32"/>
    </row>
    <row r="88" spans="2:12" s="1" customFormat="1" ht="12" customHeight="1">
      <c r="B88" s="32"/>
      <c r="C88" s="27" t="s">
        <v>136</v>
      </c>
      <c r="I88" s="96"/>
      <c r="L88" s="32"/>
    </row>
    <row r="89" spans="2:12" s="1" customFormat="1" ht="16.5" customHeight="1">
      <c r="B89" s="32"/>
      <c r="E89" s="239" t="str">
        <f>E11</f>
        <v>SO 03-2 - Ostatní a vedlejší rozpočtové náklady</v>
      </c>
      <c r="F89" s="265"/>
      <c r="G89" s="265"/>
      <c r="H89" s="265"/>
      <c r="I89" s="96"/>
      <c r="L89" s="32"/>
    </row>
    <row r="90" spans="2:12" s="1" customFormat="1" ht="6.9" customHeight="1">
      <c r="B90" s="32"/>
      <c r="I90" s="96"/>
      <c r="L90" s="32"/>
    </row>
    <row r="91" spans="2:12" s="1" customFormat="1" ht="12" customHeight="1">
      <c r="B91" s="32"/>
      <c r="C91" s="27" t="s">
        <v>22</v>
      </c>
      <c r="F91" s="25" t="str">
        <f>F14</f>
        <v>k.ú.Křtiny</v>
      </c>
      <c r="I91" s="97" t="s">
        <v>24</v>
      </c>
      <c r="J91" s="52" t="str">
        <f>IF(J14="","",J14)</f>
        <v>22. 1. 2018</v>
      </c>
      <c r="L91" s="32"/>
    </row>
    <row r="92" spans="2:12" s="1" customFormat="1" ht="6.9" customHeight="1">
      <c r="B92" s="32"/>
      <c r="I92" s="96"/>
      <c r="L92" s="32"/>
    </row>
    <row r="93" spans="2:12" s="1" customFormat="1" ht="27.9" customHeight="1">
      <c r="B93" s="32"/>
      <c r="C93" s="27" t="s">
        <v>28</v>
      </c>
      <c r="F93" s="25" t="str">
        <f>E17</f>
        <v>Mendelova univerzita v Brně</v>
      </c>
      <c r="I93" s="97" t="s">
        <v>34</v>
      </c>
      <c r="J93" s="30" t="str">
        <f>E23</f>
        <v>ZAHRADA Olomouc s.r.o.</v>
      </c>
      <c r="L93" s="32"/>
    </row>
    <row r="94" spans="2:12" s="1" customFormat="1" ht="15.15" customHeight="1">
      <c r="B94" s="32"/>
      <c r="C94" s="27" t="s">
        <v>32</v>
      </c>
      <c r="F94" s="25" t="str">
        <f>IF(E20="","",E20)</f>
        <v>Vyplň údaj</v>
      </c>
      <c r="I94" s="97" t="s">
        <v>37</v>
      </c>
      <c r="J94" s="30" t="str">
        <f>E26</f>
        <v xml:space="preserve"> </v>
      </c>
      <c r="L94" s="32"/>
    </row>
    <row r="95" spans="2:12" s="1" customFormat="1" ht="10.35" customHeight="1">
      <c r="B95" s="32"/>
      <c r="I95" s="96"/>
      <c r="L95" s="32"/>
    </row>
    <row r="96" spans="2:12" s="1" customFormat="1" ht="29.25" customHeight="1">
      <c r="B96" s="32"/>
      <c r="C96" s="119" t="s">
        <v>139</v>
      </c>
      <c r="D96" s="106"/>
      <c r="E96" s="106"/>
      <c r="F96" s="106"/>
      <c r="G96" s="106"/>
      <c r="H96" s="106"/>
      <c r="I96" s="120"/>
      <c r="J96" s="121" t="s">
        <v>140</v>
      </c>
      <c r="K96" s="106"/>
      <c r="L96" s="32"/>
    </row>
    <row r="97" spans="2:47" s="1" customFormat="1" ht="10.35" customHeight="1">
      <c r="B97" s="32"/>
      <c r="I97" s="96"/>
      <c r="L97" s="32"/>
    </row>
    <row r="98" spans="2:47" s="1" customFormat="1" ht="22.8" customHeight="1">
      <c r="B98" s="32"/>
      <c r="C98" s="122" t="s">
        <v>141</v>
      </c>
      <c r="I98" s="96"/>
      <c r="J98" s="66">
        <f>J124</f>
        <v>0</v>
      </c>
      <c r="L98" s="32"/>
      <c r="AU98" s="17" t="s">
        <v>142</v>
      </c>
    </row>
    <row r="99" spans="2:47" s="8" customFormat="1" ht="24.9" customHeight="1">
      <c r="B99" s="123"/>
      <c r="D99" s="124" t="s">
        <v>306</v>
      </c>
      <c r="E99" s="125"/>
      <c r="F99" s="125"/>
      <c r="G99" s="125"/>
      <c r="H99" s="125"/>
      <c r="I99" s="126"/>
      <c r="J99" s="127">
        <f>J125</f>
        <v>0</v>
      </c>
      <c r="L99" s="123"/>
    </row>
    <row r="100" spans="2:47" s="9" customFormat="1" ht="19.95" customHeight="1">
      <c r="B100" s="128"/>
      <c r="D100" s="129" t="s">
        <v>307</v>
      </c>
      <c r="E100" s="130"/>
      <c r="F100" s="130"/>
      <c r="G100" s="130"/>
      <c r="H100" s="130"/>
      <c r="I100" s="131"/>
      <c r="J100" s="132">
        <f>J126</f>
        <v>0</v>
      </c>
      <c r="L100" s="128"/>
    </row>
    <row r="101" spans="2:47" s="9" customFormat="1" ht="19.95" customHeight="1">
      <c r="B101" s="128"/>
      <c r="D101" s="129" t="s">
        <v>308</v>
      </c>
      <c r="E101" s="130"/>
      <c r="F101" s="130"/>
      <c r="G101" s="130"/>
      <c r="H101" s="130"/>
      <c r="I101" s="131"/>
      <c r="J101" s="132">
        <f>J130</f>
        <v>0</v>
      </c>
      <c r="L101" s="128"/>
    </row>
    <row r="102" spans="2:47" s="9" customFormat="1" ht="19.95" customHeight="1">
      <c r="B102" s="128"/>
      <c r="D102" s="129" t="s">
        <v>309</v>
      </c>
      <c r="E102" s="130"/>
      <c r="F102" s="130"/>
      <c r="G102" s="130"/>
      <c r="H102" s="130"/>
      <c r="I102" s="131"/>
      <c r="J102" s="132">
        <f>J132</f>
        <v>0</v>
      </c>
      <c r="L102" s="128"/>
    </row>
    <row r="103" spans="2:47" s="1" customFormat="1" ht="21.75" customHeight="1">
      <c r="B103" s="32"/>
      <c r="I103" s="96"/>
      <c r="L103" s="32"/>
    </row>
    <row r="104" spans="2:47" s="1" customFormat="1" ht="6.9" customHeight="1">
      <c r="B104" s="44"/>
      <c r="C104" s="45"/>
      <c r="D104" s="45"/>
      <c r="E104" s="45"/>
      <c r="F104" s="45"/>
      <c r="G104" s="45"/>
      <c r="H104" s="45"/>
      <c r="I104" s="117"/>
      <c r="J104" s="45"/>
      <c r="K104" s="45"/>
      <c r="L104" s="32"/>
    </row>
    <row r="108" spans="2:47" s="1" customFormat="1" ht="6.9" customHeight="1">
      <c r="B108" s="46"/>
      <c r="C108" s="47"/>
      <c r="D108" s="47"/>
      <c r="E108" s="47"/>
      <c r="F108" s="47"/>
      <c r="G108" s="47"/>
      <c r="H108" s="47"/>
      <c r="I108" s="118"/>
      <c r="J108" s="47"/>
      <c r="K108" s="47"/>
      <c r="L108" s="32"/>
    </row>
    <row r="109" spans="2:47" s="1" customFormat="1" ht="24.9" customHeight="1">
      <c r="B109" s="32"/>
      <c r="C109" s="21" t="s">
        <v>151</v>
      </c>
      <c r="I109" s="96"/>
      <c r="L109" s="32"/>
    </row>
    <row r="110" spans="2:47" s="1" customFormat="1" ht="6.9" customHeight="1">
      <c r="B110" s="32"/>
      <c r="I110" s="96"/>
      <c r="L110" s="32"/>
    </row>
    <row r="111" spans="2:47" s="1" customFormat="1" ht="12" customHeight="1">
      <c r="B111" s="32"/>
      <c r="C111" s="27" t="s">
        <v>16</v>
      </c>
      <c r="I111" s="96"/>
      <c r="L111" s="32"/>
    </row>
    <row r="112" spans="2:47" s="1" customFormat="1" ht="16.5" customHeight="1">
      <c r="B112" s="32"/>
      <c r="E112" s="263" t="str">
        <f>E7</f>
        <v>Modernizace provozu Dykových školek,Křtiny, III.etapa</v>
      </c>
      <c r="F112" s="264"/>
      <c r="G112" s="264"/>
      <c r="H112" s="264"/>
      <c r="I112" s="96"/>
      <c r="L112" s="32"/>
    </row>
    <row r="113" spans="2:65" ht="12" customHeight="1">
      <c r="B113" s="20"/>
      <c r="C113" s="27" t="s">
        <v>134</v>
      </c>
      <c r="L113" s="20"/>
    </row>
    <row r="114" spans="2:65" s="1" customFormat="1" ht="16.5" customHeight="1">
      <c r="B114" s="32"/>
      <c r="E114" s="263" t="s">
        <v>135</v>
      </c>
      <c r="F114" s="265"/>
      <c r="G114" s="265"/>
      <c r="H114" s="265"/>
      <c r="I114" s="96"/>
      <c r="L114" s="32"/>
    </row>
    <row r="115" spans="2:65" s="1" customFormat="1" ht="12" customHeight="1">
      <c r="B115" s="32"/>
      <c r="C115" s="27" t="s">
        <v>136</v>
      </c>
      <c r="I115" s="96"/>
      <c r="L115" s="32"/>
    </row>
    <row r="116" spans="2:65" s="1" customFormat="1" ht="16.5" customHeight="1">
      <c r="B116" s="32"/>
      <c r="E116" s="239" t="str">
        <f>E11</f>
        <v>SO 03-2 - Ostatní a vedlejší rozpočtové náklady</v>
      </c>
      <c r="F116" s="265"/>
      <c r="G116" s="265"/>
      <c r="H116" s="265"/>
      <c r="I116" s="96"/>
      <c r="L116" s="32"/>
    </row>
    <row r="117" spans="2:65" s="1" customFormat="1" ht="6.9" customHeight="1">
      <c r="B117" s="32"/>
      <c r="I117" s="96"/>
      <c r="L117" s="32"/>
    </row>
    <row r="118" spans="2:65" s="1" customFormat="1" ht="12" customHeight="1">
      <c r="B118" s="32"/>
      <c r="C118" s="27" t="s">
        <v>22</v>
      </c>
      <c r="F118" s="25" t="str">
        <f>F14</f>
        <v>k.ú.Křtiny</v>
      </c>
      <c r="I118" s="97" t="s">
        <v>24</v>
      </c>
      <c r="J118" s="52" t="str">
        <f>IF(J14="","",J14)</f>
        <v>22. 1. 2018</v>
      </c>
      <c r="L118" s="32"/>
    </row>
    <row r="119" spans="2:65" s="1" customFormat="1" ht="6.9" customHeight="1">
      <c r="B119" s="32"/>
      <c r="I119" s="96"/>
      <c r="L119" s="32"/>
    </row>
    <row r="120" spans="2:65" s="1" customFormat="1" ht="27.9" customHeight="1">
      <c r="B120" s="32"/>
      <c r="C120" s="27" t="s">
        <v>28</v>
      </c>
      <c r="F120" s="25" t="str">
        <f>E17</f>
        <v>Mendelova univerzita v Brně</v>
      </c>
      <c r="I120" s="97" t="s">
        <v>34</v>
      </c>
      <c r="J120" s="30" t="str">
        <f>E23</f>
        <v>ZAHRADA Olomouc s.r.o.</v>
      </c>
      <c r="L120" s="32"/>
    </row>
    <row r="121" spans="2:65" s="1" customFormat="1" ht="15.15" customHeight="1">
      <c r="B121" s="32"/>
      <c r="C121" s="27" t="s">
        <v>32</v>
      </c>
      <c r="F121" s="25" t="str">
        <f>IF(E20="","",E20)</f>
        <v>Vyplň údaj</v>
      </c>
      <c r="I121" s="97" t="s">
        <v>37</v>
      </c>
      <c r="J121" s="30" t="str">
        <f>E26</f>
        <v xml:space="preserve"> </v>
      </c>
      <c r="L121" s="32"/>
    </row>
    <row r="122" spans="2:65" s="1" customFormat="1" ht="10.35" customHeight="1">
      <c r="B122" s="32"/>
      <c r="I122" s="96"/>
      <c r="L122" s="32"/>
    </row>
    <row r="123" spans="2:65" s="10" customFormat="1" ht="29.25" customHeight="1">
      <c r="B123" s="133"/>
      <c r="C123" s="134" t="s">
        <v>152</v>
      </c>
      <c r="D123" s="135" t="s">
        <v>65</v>
      </c>
      <c r="E123" s="135" t="s">
        <v>61</v>
      </c>
      <c r="F123" s="135" t="s">
        <v>62</v>
      </c>
      <c r="G123" s="135" t="s">
        <v>153</v>
      </c>
      <c r="H123" s="135" t="s">
        <v>154</v>
      </c>
      <c r="I123" s="136" t="s">
        <v>155</v>
      </c>
      <c r="J123" s="137" t="s">
        <v>140</v>
      </c>
      <c r="K123" s="138" t="s">
        <v>156</v>
      </c>
      <c r="L123" s="133"/>
      <c r="M123" s="59" t="s">
        <v>1</v>
      </c>
      <c r="N123" s="60" t="s">
        <v>44</v>
      </c>
      <c r="O123" s="60" t="s">
        <v>157</v>
      </c>
      <c r="P123" s="60" t="s">
        <v>158</v>
      </c>
      <c r="Q123" s="60" t="s">
        <v>159</v>
      </c>
      <c r="R123" s="60" t="s">
        <v>160</v>
      </c>
      <c r="S123" s="60" t="s">
        <v>161</v>
      </c>
      <c r="T123" s="61" t="s">
        <v>162</v>
      </c>
    </row>
    <row r="124" spans="2:65" s="1" customFormat="1" ht="22.8" customHeight="1">
      <c r="B124" s="32"/>
      <c r="C124" s="64" t="s">
        <v>163</v>
      </c>
      <c r="I124" s="96"/>
      <c r="J124" s="139">
        <f>BK124</f>
        <v>0</v>
      </c>
      <c r="L124" s="32"/>
      <c r="M124" s="62"/>
      <c r="N124" s="53"/>
      <c r="O124" s="53"/>
      <c r="P124" s="140">
        <f>P125</f>
        <v>0</v>
      </c>
      <c r="Q124" s="53"/>
      <c r="R124" s="140">
        <f>R125</f>
        <v>0</v>
      </c>
      <c r="S124" s="53"/>
      <c r="T124" s="141">
        <f>T125</f>
        <v>0</v>
      </c>
      <c r="AT124" s="17" t="s">
        <v>79</v>
      </c>
      <c r="AU124" s="17" t="s">
        <v>142</v>
      </c>
      <c r="BK124" s="142">
        <f>BK125</f>
        <v>0</v>
      </c>
    </row>
    <row r="125" spans="2:65" s="11" customFormat="1" ht="25.95" customHeight="1">
      <c r="B125" s="143"/>
      <c r="D125" s="144" t="s">
        <v>79</v>
      </c>
      <c r="E125" s="145" t="s">
        <v>310</v>
      </c>
      <c r="F125" s="145" t="s">
        <v>311</v>
      </c>
      <c r="I125" s="146"/>
      <c r="J125" s="147">
        <f>BK125</f>
        <v>0</v>
      </c>
      <c r="L125" s="143"/>
      <c r="M125" s="148"/>
      <c r="N125" s="149"/>
      <c r="O125" s="149"/>
      <c r="P125" s="150">
        <f>P126+P130+P132</f>
        <v>0</v>
      </c>
      <c r="Q125" s="149"/>
      <c r="R125" s="150">
        <f>R126+R130+R132</f>
        <v>0</v>
      </c>
      <c r="S125" s="149"/>
      <c r="T125" s="151">
        <f>T126+T130+T132</f>
        <v>0</v>
      </c>
      <c r="AR125" s="144" t="s">
        <v>188</v>
      </c>
      <c r="AT125" s="152" t="s">
        <v>79</v>
      </c>
      <c r="AU125" s="152" t="s">
        <v>80</v>
      </c>
      <c r="AY125" s="144" t="s">
        <v>166</v>
      </c>
      <c r="BK125" s="153">
        <f>BK126+BK130+BK132</f>
        <v>0</v>
      </c>
    </row>
    <row r="126" spans="2:65" s="11" customFormat="1" ht="22.8" customHeight="1">
      <c r="B126" s="143"/>
      <c r="D126" s="144" t="s">
        <v>79</v>
      </c>
      <c r="E126" s="154" t="s">
        <v>312</v>
      </c>
      <c r="F126" s="154" t="s">
        <v>313</v>
      </c>
      <c r="I126" s="146"/>
      <c r="J126" s="155">
        <f>BK126</f>
        <v>0</v>
      </c>
      <c r="L126" s="143"/>
      <c r="M126" s="148"/>
      <c r="N126" s="149"/>
      <c r="O126" s="149"/>
      <c r="P126" s="150">
        <f>SUM(P127:P129)</f>
        <v>0</v>
      </c>
      <c r="Q126" s="149"/>
      <c r="R126" s="150">
        <f>SUM(R127:R129)</f>
        <v>0</v>
      </c>
      <c r="S126" s="149"/>
      <c r="T126" s="151">
        <f>SUM(T127:T129)</f>
        <v>0</v>
      </c>
      <c r="AR126" s="144" t="s">
        <v>188</v>
      </c>
      <c r="AT126" s="152" t="s">
        <v>79</v>
      </c>
      <c r="AU126" s="152" t="s">
        <v>21</v>
      </c>
      <c r="AY126" s="144" t="s">
        <v>166</v>
      </c>
      <c r="BK126" s="153">
        <f>SUM(BK127:BK129)</f>
        <v>0</v>
      </c>
    </row>
    <row r="127" spans="2:65" s="1" customFormat="1" ht="24" customHeight="1">
      <c r="B127" s="156"/>
      <c r="C127" s="157" t="s">
        <v>21</v>
      </c>
      <c r="D127" s="157" t="s">
        <v>168</v>
      </c>
      <c r="E127" s="158" t="s">
        <v>314</v>
      </c>
      <c r="F127" s="159" t="s">
        <v>315</v>
      </c>
      <c r="G127" s="160" t="s">
        <v>242</v>
      </c>
      <c r="H127" s="161">
        <v>1</v>
      </c>
      <c r="I127" s="162"/>
      <c r="J127" s="163">
        <f>ROUND(I127*H127,2)</f>
        <v>0</v>
      </c>
      <c r="K127" s="159" t="s">
        <v>172</v>
      </c>
      <c r="L127" s="32"/>
      <c r="M127" s="164" t="s">
        <v>1</v>
      </c>
      <c r="N127" s="165" t="s">
        <v>45</v>
      </c>
      <c r="O127" s="55"/>
      <c r="P127" s="166">
        <f>O127*H127</f>
        <v>0</v>
      </c>
      <c r="Q127" s="166">
        <v>0</v>
      </c>
      <c r="R127" s="166">
        <f>Q127*H127</f>
        <v>0</v>
      </c>
      <c r="S127" s="166">
        <v>0</v>
      </c>
      <c r="T127" s="167">
        <f>S127*H127</f>
        <v>0</v>
      </c>
      <c r="AR127" s="168" t="s">
        <v>316</v>
      </c>
      <c r="AT127" s="168" t="s">
        <v>168</v>
      </c>
      <c r="AU127" s="168" t="s">
        <v>88</v>
      </c>
      <c r="AY127" s="17" t="s">
        <v>166</v>
      </c>
      <c r="BE127" s="169">
        <f>IF(N127="základní",J127,0)</f>
        <v>0</v>
      </c>
      <c r="BF127" s="169">
        <f>IF(N127="snížená",J127,0)</f>
        <v>0</v>
      </c>
      <c r="BG127" s="169">
        <f>IF(N127="zákl. přenesená",J127,0)</f>
        <v>0</v>
      </c>
      <c r="BH127" s="169">
        <f>IF(N127="sníž. přenesená",J127,0)</f>
        <v>0</v>
      </c>
      <c r="BI127" s="169">
        <f>IF(N127="nulová",J127,0)</f>
        <v>0</v>
      </c>
      <c r="BJ127" s="17" t="s">
        <v>21</v>
      </c>
      <c r="BK127" s="169">
        <f>ROUND(I127*H127,2)</f>
        <v>0</v>
      </c>
      <c r="BL127" s="17" t="s">
        <v>316</v>
      </c>
      <c r="BM127" s="168" t="s">
        <v>317</v>
      </c>
    </row>
    <row r="128" spans="2:65" s="1" customFormat="1" ht="24" customHeight="1">
      <c r="B128" s="156"/>
      <c r="C128" s="157" t="s">
        <v>88</v>
      </c>
      <c r="D128" s="157" t="s">
        <v>168</v>
      </c>
      <c r="E128" s="158" t="s">
        <v>318</v>
      </c>
      <c r="F128" s="159" t="s">
        <v>319</v>
      </c>
      <c r="G128" s="160" t="s">
        <v>242</v>
      </c>
      <c r="H128" s="161">
        <v>1</v>
      </c>
      <c r="I128" s="162"/>
      <c r="J128" s="163">
        <f>ROUND(I128*H128,2)</f>
        <v>0</v>
      </c>
      <c r="K128" s="159" t="s">
        <v>172</v>
      </c>
      <c r="L128" s="32"/>
      <c r="M128" s="164" t="s">
        <v>1</v>
      </c>
      <c r="N128" s="165" t="s">
        <v>45</v>
      </c>
      <c r="O128" s="55"/>
      <c r="P128" s="166">
        <f>O128*H128</f>
        <v>0</v>
      </c>
      <c r="Q128" s="166">
        <v>0</v>
      </c>
      <c r="R128" s="166">
        <f>Q128*H128</f>
        <v>0</v>
      </c>
      <c r="S128" s="166">
        <v>0</v>
      </c>
      <c r="T128" s="167">
        <f>S128*H128</f>
        <v>0</v>
      </c>
      <c r="AR128" s="168" t="s">
        <v>316</v>
      </c>
      <c r="AT128" s="168" t="s">
        <v>168</v>
      </c>
      <c r="AU128" s="168" t="s">
        <v>88</v>
      </c>
      <c r="AY128" s="17" t="s">
        <v>166</v>
      </c>
      <c r="BE128" s="169">
        <f>IF(N128="základní",J128,0)</f>
        <v>0</v>
      </c>
      <c r="BF128" s="169">
        <f>IF(N128="snížená",J128,0)</f>
        <v>0</v>
      </c>
      <c r="BG128" s="169">
        <f>IF(N128="zákl. přenesená",J128,0)</f>
        <v>0</v>
      </c>
      <c r="BH128" s="169">
        <f>IF(N128="sníž. přenesená",J128,0)</f>
        <v>0</v>
      </c>
      <c r="BI128" s="169">
        <f>IF(N128="nulová",J128,0)</f>
        <v>0</v>
      </c>
      <c r="BJ128" s="17" t="s">
        <v>21</v>
      </c>
      <c r="BK128" s="169">
        <f>ROUND(I128*H128,2)</f>
        <v>0</v>
      </c>
      <c r="BL128" s="17" t="s">
        <v>316</v>
      </c>
      <c r="BM128" s="168" t="s">
        <v>320</v>
      </c>
    </row>
    <row r="129" spans="2:65" s="1" customFormat="1" ht="24" customHeight="1">
      <c r="B129" s="156"/>
      <c r="C129" s="157" t="s">
        <v>181</v>
      </c>
      <c r="D129" s="157" t="s">
        <v>168</v>
      </c>
      <c r="E129" s="158" t="s">
        <v>321</v>
      </c>
      <c r="F129" s="159" t="s">
        <v>322</v>
      </c>
      <c r="G129" s="160" t="s">
        <v>242</v>
      </c>
      <c r="H129" s="161">
        <v>1</v>
      </c>
      <c r="I129" s="162"/>
      <c r="J129" s="163">
        <f>ROUND(I129*H129,2)</f>
        <v>0</v>
      </c>
      <c r="K129" s="159" t="s">
        <v>172</v>
      </c>
      <c r="L129" s="32"/>
      <c r="M129" s="164" t="s">
        <v>1</v>
      </c>
      <c r="N129" s="165" t="s">
        <v>45</v>
      </c>
      <c r="O129" s="55"/>
      <c r="P129" s="166">
        <f>O129*H129</f>
        <v>0</v>
      </c>
      <c r="Q129" s="166">
        <v>0</v>
      </c>
      <c r="R129" s="166">
        <f>Q129*H129</f>
        <v>0</v>
      </c>
      <c r="S129" s="166">
        <v>0</v>
      </c>
      <c r="T129" s="167">
        <f>S129*H129</f>
        <v>0</v>
      </c>
      <c r="AR129" s="168" t="s">
        <v>316</v>
      </c>
      <c r="AT129" s="168" t="s">
        <v>168</v>
      </c>
      <c r="AU129" s="168" t="s">
        <v>88</v>
      </c>
      <c r="AY129" s="17" t="s">
        <v>166</v>
      </c>
      <c r="BE129" s="169">
        <f>IF(N129="základní",J129,0)</f>
        <v>0</v>
      </c>
      <c r="BF129" s="169">
        <f>IF(N129="snížená",J129,0)</f>
        <v>0</v>
      </c>
      <c r="BG129" s="169">
        <f>IF(N129="zákl. přenesená",J129,0)</f>
        <v>0</v>
      </c>
      <c r="BH129" s="169">
        <f>IF(N129="sníž. přenesená",J129,0)</f>
        <v>0</v>
      </c>
      <c r="BI129" s="169">
        <f>IF(N129="nulová",J129,0)</f>
        <v>0</v>
      </c>
      <c r="BJ129" s="17" t="s">
        <v>21</v>
      </c>
      <c r="BK129" s="169">
        <f>ROUND(I129*H129,2)</f>
        <v>0</v>
      </c>
      <c r="BL129" s="17" t="s">
        <v>316</v>
      </c>
      <c r="BM129" s="168" t="s">
        <v>323</v>
      </c>
    </row>
    <row r="130" spans="2:65" s="11" customFormat="1" ht="22.8" customHeight="1">
      <c r="B130" s="143"/>
      <c r="D130" s="144" t="s">
        <v>79</v>
      </c>
      <c r="E130" s="154" t="s">
        <v>324</v>
      </c>
      <c r="F130" s="154" t="s">
        <v>325</v>
      </c>
      <c r="I130" s="146"/>
      <c r="J130" s="155">
        <f>BK130</f>
        <v>0</v>
      </c>
      <c r="L130" s="143"/>
      <c r="M130" s="148"/>
      <c r="N130" s="149"/>
      <c r="O130" s="149"/>
      <c r="P130" s="150">
        <f>P131</f>
        <v>0</v>
      </c>
      <c r="Q130" s="149"/>
      <c r="R130" s="150">
        <f>R131</f>
        <v>0</v>
      </c>
      <c r="S130" s="149"/>
      <c r="T130" s="151">
        <f>T131</f>
        <v>0</v>
      </c>
      <c r="AR130" s="144" t="s">
        <v>188</v>
      </c>
      <c r="AT130" s="152" t="s">
        <v>79</v>
      </c>
      <c r="AU130" s="152" t="s">
        <v>21</v>
      </c>
      <c r="AY130" s="144" t="s">
        <v>166</v>
      </c>
      <c r="BK130" s="153">
        <f>BK131</f>
        <v>0</v>
      </c>
    </row>
    <row r="131" spans="2:65" s="1" customFormat="1" ht="24" customHeight="1">
      <c r="B131" s="156"/>
      <c r="C131" s="157" t="s">
        <v>173</v>
      </c>
      <c r="D131" s="157" t="s">
        <v>168</v>
      </c>
      <c r="E131" s="158" t="s">
        <v>326</v>
      </c>
      <c r="F131" s="159" t="s">
        <v>327</v>
      </c>
      <c r="G131" s="160" t="s">
        <v>242</v>
      </c>
      <c r="H131" s="161">
        <v>1</v>
      </c>
      <c r="I131" s="162"/>
      <c r="J131" s="163">
        <f>ROUND(I131*H131,2)</f>
        <v>0</v>
      </c>
      <c r="K131" s="159" t="s">
        <v>172</v>
      </c>
      <c r="L131" s="32"/>
      <c r="M131" s="164" t="s">
        <v>1</v>
      </c>
      <c r="N131" s="165" t="s">
        <v>45</v>
      </c>
      <c r="O131" s="55"/>
      <c r="P131" s="166">
        <f>O131*H131</f>
        <v>0</v>
      </c>
      <c r="Q131" s="166">
        <v>0</v>
      </c>
      <c r="R131" s="166">
        <f>Q131*H131</f>
        <v>0</v>
      </c>
      <c r="S131" s="166">
        <v>0</v>
      </c>
      <c r="T131" s="167">
        <f>S131*H131</f>
        <v>0</v>
      </c>
      <c r="AR131" s="168" t="s">
        <v>316</v>
      </c>
      <c r="AT131" s="168" t="s">
        <v>168</v>
      </c>
      <c r="AU131" s="168" t="s">
        <v>88</v>
      </c>
      <c r="AY131" s="17" t="s">
        <v>166</v>
      </c>
      <c r="BE131" s="169">
        <f>IF(N131="základní",J131,0)</f>
        <v>0</v>
      </c>
      <c r="BF131" s="169">
        <f>IF(N131="snížená",J131,0)</f>
        <v>0</v>
      </c>
      <c r="BG131" s="169">
        <f>IF(N131="zákl. přenesená",J131,0)</f>
        <v>0</v>
      </c>
      <c r="BH131" s="169">
        <f>IF(N131="sníž. přenesená",J131,0)</f>
        <v>0</v>
      </c>
      <c r="BI131" s="169">
        <f>IF(N131="nulová",J131,0)</f>
        <v>0</v>
      </c>
      <c r="BJ131" s="17" t="s">
        <v>21</v>
      </c>
      <c r="BK131" s="169">
        <f>ROUND(I131*H131,2)</f>
        <v>0</v>
      </c>
      <c r="BL131" s="17" t="s">
        <v>316</v>
      </c>
      <c r="BM131" s="168" t="s">
        <v>328</v>
      </c>
    </row>
    <row r="132" spans="2:65" s="11" customFormat="1" ht="22.8" customHeight="1">
      <c r="B132" s="143"/>
      <c r="D132" s="144" t="s">
        <v>79</v>
      </c>
      <c r="E132" s="154" t="s">
        <v>329</v>
      </c>
      <c r="F132" s="154" t="s">
        <v>330</v>
      </c>
      <c r="I132" s="146"/>
      <c r="J132" s="155">
        <f>BK132</f>
        <v>0</v>
      </c>
      <c r="L132" s="143"/>
      <c r="M132" s="148"/>
      <c r="N132" s="149"/>
      <c r="O132" s="149"/>
      <c r="P132" s="150">
        <f>P133</f>
        <v>0</v>
      </c>
      <c r="Q132" s="149"/>
      <c r="R132" s="150">
        <f>R133</f>
        <v>0</v>
      </c>
      <c r="S132" s="149"/>
      <c r="T132" s="151">
        <f>T133</f>
        <v>0</v>
      </c>
      <c r="AR132" s="144" t="s">
        <v>188</v>
      </c>
      <c r="AT132" s="152" t="s">
        <v>79</v>
      </c>
      <c r="AU132" s="152" t="s">
        <v>21</v>
      </c>
      <c r="AY132" s="144" t="s">
        <v>166</v>
      </c>
      <c r="BK132" s="153">
        <f>BK133</f>
        <v>0</v>
      </c>
    </row>
    <row r="133" spans="2:65" s="1" customFormat="1" ht="24" customHeight="1">
      <c r="B133" s="156"/>
      <c r="C133" s="157" t="s">
        <v>188</v>
      </c>
      <c r="D133" s="157" t="s">
        <v>168</v>
      </c>
      <c r="E133" s="158" t="s">
        <v>331</v>
      </c>
      <c r="F133" s="159" t="s">
        <v>332</v>
      </c>
      <c r="G133" s="160" t="s">
        <v>242</v>
      </c>
      <c r="H133" s="161">
        <v>1</v>
      </c>
      <c r="I133" s="162"/>
      <c r="J133" s="163">
        <f>ROUND(I133*H133,2)</f>
        <v>0</v>
      </c>
      <c r="K133" s="159" t="s">
        <v>172</v>
      </c>
      <c r="L133" s="32"/>
      <c r="M133" s="189" t="s">
        <v>1</v>
      </c>
      <c r="N133" s="190" t="s">
        <v>45</v>
      </c>
      <c r="O133" s="191"/>
      <c r="P133" s="192">
        <f>O133*H133</f>
        <v>0</v>
      </c>
      <c r="Q133" s="192">
        <v>0</v>
      </c>
      <c r="R133" s="192">
        <f>Q133*H133</f>
        <v>0</v>
      </c>
      <c r="S133" s="192">
        <v>0</v>
      </c>
      <c r="T133" s="193">
        <f>S133*H133</f>
        <v>0</v>
      </c>
      <c r="AR133" s="168" t="s">
        <v>316</v>
      </c>
      <c r="AT133" s="168" t="s">
        <v>168</v>
      </c>
      <c r="AU133" s="168" t="s">
        <v>88</v>
      </c>
      <c r="AY133" s="17" t="s">
        <v>166</v>
      </c>
      <c r="BE133" s="169">
        <f>IF(N133="základní",J133,0)</f>
        <v>0</v>
      </c>
      <c r="BF133" s="169">
        <f>IF(N133="snížená",J133,0)</f>
        <v>0</v>
      </c>
      <c r="BG133" s="169">
        <f>IF(N133="zákl. přenesená",J133,0)</f>
        <v>0</v>
      </c>
      <c r="BH133" s="169">
        <f>IF(N133="sníž. přenesená",J133,0)</f>
        <v>0</v>
      </c>
      <c r="BI133" s="169">
        <f>IF(N133="nulová",J133,0)</f>
        <v>0</v>
      </c>
      <c r="BJ133" s="17" t="s">
        <v>21</v>
      </c>
      <c r="BK133" s="169">
        <f>ROUND(I133*H133,2)</f>
        <v>0</v>
      </c>
      <c r="BL133" s="17" t="s">
        <v>316</v>
      </c>
      <c r="BM133" s="168" t="s">
        <v>333</v>
      </c>
    </row>
    <row r="134" spans="2:65" s="1" customFormat="1" ht="6.9" customHeight="1">
      <c r="B134" s="44"/>
      <c r="C134" s="45"/>
      <c r="D134" s="45"/>
      <c r="E134" s="45"/>
      <c r="F134" s="45"/>
      <c r="G134" s="45"/>
      <c r="H134" s="45"/>
      <c r="I134" s="117"/>
      <c r="J134" s="45"/>
      <c r="K134" s="45"/>
      <c r="L134" s="32"/>
    </row>
  </sheetData>
  <autoFilter ref="C123:K133" xr:uid="{00000000-0009-0000-0000-000002000000}"/>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255"/>
  <sheetViews>
    <sheetView showGridLines="0" workbookViewId="0"/>
  </sheetViews>
  <sheetFormatPr defaultRowHeight="14.4"/>
  <cols>
    <col min="1" max="1" width="8.28515625" customWidth="1"/>
    <col min="2" max="2" width="1.7109375" customWidth="1"/>
    <col min="3" max="3" width="4.140625" customWidth="1"/>
    <col min="4" max="4" width="4.28515625" customWidth="1"/>
    <col min="5" max="5" width="17.140625" customWidth="1"/>
    <col min="6" max="6" width="50.85546875" customWidth="1"/>
    <col min="7" max="7" width="7" customWidth="1"/>
    <col min="8" max="8" width="11.42578125" customWidth="1"/>
    <col min="9" max="9" width="20.140625" style="93" customWidth="1"/>
    <col min="10" max="10" width="20.140625" customWidth="1"/>
    <col min="11" max="11" width="20.140625" hidden="1"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1" t="s">
        <v>5</v>
      </c>
      <c r="M2" s="232"/>
      <c r="N2" s="232"/>
      <c r="O2" s="232"/>
      <c r="P2" s="232"/>
      <c r="Q2" s="232"/>
      <c r="R2" s="232"/>
      <c r="S2" s="232"/>
      <c r="T2" s="232"/>
      <c r="U2" s="232"/>
      <c r="V2" s="232"/>
      <c r="AT2" s="17" t="s">
        <v>102</v>
      </c>
    </row>
    <row r="3" spans="2:46" ht="6.9" customHeight="1">
      <c r="B3" s="18"/>
      <c r="C3" s="19"/>
      <c r="D3" s="19"/>
      <c r="E3" s="19"/>
      <c r="F3" s="19"/>
      <c r="G3" s="19"/>
      <c r="H3" s="19"/>
      <c r="I3" s="94"/>
      <c r="J3" s="19"/>
      <c r="K3" s="19"/>
      <c r="L3" s="20"/>
      <c r="AT3" s="17" t="s">
        <v>88</v>
      </c>
    </row>
    <row r="4" spans="2:46" ht="24.9" customHeight="1">
      <c r="B4" s="20"/>
      <c r="D4" s="21" t="s">
        <v>133</v>
      </c>
      <c r="L4" s="20"/>
      <c r="M4" s="95" t="s">
        <v>10</v>
      </c>
      <c r="AT4" s="17" t="s">
        <v>3</v>
      </c>
    </row>
    <row r="5" spans="2:46" ht="6.9" customHeight="1">
      <c r="B5" s="20"/>
      <c r="L5" s="20"/>
    </row>
    <row r="6" spans="2:46" ht="12" customHeight="1">
      <c r="B6" s="20"/>
      <c r="D6" s="27" t="s">
        <v>16</v>
      </c>
      <c r="L6" s="20"/>
    </row>
    <row r="7" spans="2:46" ht="16.5" customHeight="1">
      <c r="B7" s="20"/>
      <c r="E7" s="263" t="str">
        <f>'Rekapitulace stavby'!K6</f>
        <v>Modernizace provozu Dykových školek,Křtiny, III.etapa</v>
      </c>
      <c r="F7" s="264"/>
      <c r="G7" s="264"/>
      <c r="H7" s="264"/>
      <c r="L7" s="20"/>
    </row>
    <row r="8" spans="2:46" ht="12" customHeight="1">
      <c r="B8" s="20"/>
      <c r="D8" s="27" t="s">
        <v>134</v>
      </c>
      <c r="L8" s="20"/>
    </row>
    <row r="9" spans="2:46" s="1" customFormat="1" ht="16.5" customHeight="1">
      <c r="B9" s="32"/>
      <c r="E9" s="263" t="s">
        <v>334</v>
      </c>
      <c r="F9" s="265"/>
      <c r="G9" s="265"/>
      <c r="H9" s="265"/>
      <c r="I9" s="96"/>
      <c r="L9" s="32"/>
    </row>
    <row r="10" spans="2:46" s="1" customFormat="1" ht="12" customHeight="1">
      <c r="B10" s="32"/>
      <c r="D10" s="27" t="s">
        <v>136</v>
      </c>
      <c r="I10" s="96"/>
      <c r="L10" s="32"/>
    </row>
    <row r="11" spans="2:46" s="1" customFormat="1" ht="36.9" customHeight="1">
      <c r="B11" s="32"/>
      <c r="E11" s="239" t="s">
        <v>335</v>
      </c>
      <c r="F11" s="265"/>
      <c r="G11" s="265"/>
      <c r="H11" s="265"/>
      <c r="I11" s="96"/>
      <c r="L11" s="32"/>
    </row>
    <row r="12" spans="2:46" s="1" customFormat="1" ht="10.199999999999999">
      <c r="B12" s="32"/>
      <c r="I12" s="96"/>
      <c r="L12" s="32"/>
    </row>
    <row r="13" spans="2:46" s="1" customFormat="1" ht="12" customHeight="1">
      <c r="B13" s="32"/>
      <c r="D13" s="27" t="s">
        <v>19</v>
      </c>
      <c r="F13" s="25" t="s">
        <v>1</v>
      </c>
      <c r="I13" s="97" t="s">
        <v>20</v>
      </c>
      <c r="J13" s="25" t="s">
        <v>1</v>
      </c>
      <c r="L13" s="32"/>
    </row>
    <row r="14" spans="2:46" s="1" customFormat="1" ht="12" customHeight="1">
      <c r="B14" s="32"/>
      <c r="D14" s="27" t="s">
        <v>22</v>
      </c>
      <c r="F14" s="25" t="s">
        <v>23</v>
      </c>
      <c r="I14" s="97" t="s">
        <v>24</v>
      </c>
      <c r="J14" s="52" t="str">
        <f>'Rekapitulace stavby'!AN8</f>
        <v>22. 1. 2018</v>
      </c>
      <c r="L14" s="32"/>
    </row>
    <row r="15" spans="2:46" s="1" customFormat="1" ht="10.8" customHeight="1">
      <c r="B15" s="32"/>
      <c r="I15" s="96"/>
      <c r="L15" s="32"/>
    </row>
    <row r="16" spans="2:46" s="1" customFormat="1" ht="12" customHeight="1">
      <c r="B16" s="32"/>
      <c r="D16" s="27" t="s">
        <v>28</v>
      </c>
      <c r="I16" s="97" t="s">
        <v>29</v>
      </c>
      <c r="J16" s="25" t="s">
        <v>1</v>
      </c>
      <c r="L16" s="32"/>
    </row>
    <row r="17" spans="2:12" s="1" customFormat="1" ht="18" customHeight="1">
      <c r="B17" s="32"/>
      <c r="E17" s="25" t="s">
        <v>30</v>
      </c>
      <c r="I17" s="97" t="s">
        <v>31</v>
      </c>
      <c r="J17" s="25" t="s">
        <v>1</v>
      </c>
      <c r="L17" s="32"/>
    </row>
    <row r="18" spans="2:12" s="1" customFormat="1" ht="6.9" customHeight="1">
      <c r="B18" s="32"/>
      <c r="I18" s="96"/>
      <c r="L18" s="32"/>
    </row>
    <row r="19" spans="2:12" s="1" customFormat="1" ht="12" customHeight="1">
      <c r="B19" s="32"/>
      <c r="D19" s="27" t="s">
        <v>32</v>
      </c>
      <c r="I19" s="97" t="s">
        <v>29</v>
      </c>
      <c r="J19" s="28" t="str">
        <f>'Rekapitulace stavby'!AN13</f>
        <v>Vyplň údaj</v>
      </c>
      <c r="L19" s="32"/>
    </row>
    <row r="20" spans="2:12" s="1" customFormat="1" ht="18" customHeight="1">
      <c r="B20" s="32"/>
      <c r="E20" s="266" t="str">
        <f>'Rekapitulace stavby'!E14</f>
        <v>Vyplň údaj</v>
      </c>
      <c r="F20" s="242"/>
      <c r="G20" s="242"/>
      <c r="H20" s="242"/>
      <c r="I20" s="97" t="s">
        <v>31</v>
      </c>
      <c r="J20" s="28" t="str">
        <f>'Rekapitulace stavby'!AN14</f>
        <v>Vyplň údaj</v>
      </c>
      <c r="L20" s="32"/>
    </row>
    <row r="21" spans="2:12" s="1" customFormat="1" ht="6.9" customHeight="1">
      <c r="B21" s="32"/>
      <c r="I21" s="96"/>
      <c r="L21" s="32"/>
    </row>
    <row r="22" spans="2:12" s="1" customFormat="1" ht="12" customHeight="1">
      <c r="B22" s="32"/>
      <c r="D22" s="27" t="s">
        <v>34</v>
      </c>
      <c r="I22" s="97" t="s">
        <v>29</v>
      </c>
      <c r="J22" s="25" t="s">
        <v>1</v>
      </c>
      <c r="L22" s="32"/>
    </row>
    <row r="23" spans="2:12" s="1" customFormat="1" ht="18" customHeight="1">
      <c r="B23" s="32"/>
      <c r="E23" s="25" t="s">
        <v>35</v>
      </c>
      <c r="I23" s="97" t="s">
        <v>31</v>
      </c>
      <c r="J23" s="25" t="s">
        <v>1</v>
      </c>
      <c r="L23" s="32"/>
    </row>
    <row r="24" spans="2:12" s="1" customFormat="1" ht="6.9" customHeight="1">
      <c r="B24" s="32"/>
      <c r="I24" s="96"/>
      <c r="L24" s="32"/>
    </row>
    <row r="25" spans="2:12" s="1" customFormat="1" ht="12" customHeight="1">
      <c r="B25" s="32"/>
      <c r="D25" s="27" t="s">
        <v>37</v>
      </c>
      <c r="I25" s="97" t="s">
        <v>29</v>
      </c>
      <c r="J25" s="25" t="str">
        <f>IF('Rekapitulace stavby'!AN19="","",'Rekapitulace stavby'!AN19)</f>
        <v/>
      </c>
      <c r="L25" s="32"/>
    </row>
    <row r="26" spans="2:12" s="1" customFormat="1" ht="18" customHeight="1">
      <c r="B26" s="32"/>
      <c r="E26" s="25" t="str">
        <f>IF('Rekapitulace stavby'!E20="","",'Rekapitulace stavby'!E20)</f>
        <v xml:space="preserve"> </v>
      </c>
      <c r="I26" s="97" t="s">
        <v>31</v>
      </c>
      <c r="J26" s="25" t="str">
        <f>IF('Rekapitulace stavby'!AN20="","",'Rekapitulace stavby'!AN20)</f>
        <v/>
      </c>
      <c r="L26" s="32"/>
    </row>
    <row r="27" spans="2:12" s="1" customFormat="1" ht="6.9" customHeight="1">
      <c r="B27" s="32"/>
      <c r="I27" s="96"/>
      <c r="L27" s="32"/>
    </row>
    <row r="28" spans="2:12" s="1" customFormat="1" ht="12" customHeight="1">
      <c r="B28" s="32"/>
      <c r="D28" s="27" t="s">
        <v>39</v>
      </c>
      <c r="I28" s="96"/>
      <c r="L28" s="32"/>
    </row>
    <row r="29" spans="2:12" s="7" customFormat="1" ht="16.5" customHeight="1">
      <c r="B29" s="98"/>
      <c r="E29" s="246" t="s">
        <v>1</v>
      </c>
      <c r="F29" s="246"/>
      <c r="G29" s="246"/>
      <c r="H29" s="246"/>
      <c r="I29" s="99"/>
      <c r="L29" s="98"/>
    </row>
    <row r="30" spans="2:12" s="1" customFormat="1" ht="6.9" customHeight="1">
      <c r="B30" s="32"/>
      <c r="I30" s="96"/>
      <c r="L30" s="32"/>
    </row>
    <row r="31" spans="2:12" s="1" customFormat="1" ht="6.9" customHeight="1">
      <c r="B31" s="32"/>
      <c r="D31" s="53"/>
      <c r="E31" s="53"/>
      <c r="F31" s="53"/>
      <c r="G31" s="53"/>
      <c r="H31" s="53"/>
      <c r="I31" s="100"/>
      <c r="J31" s="53"/>
      <c r="K31" s="53"/>
      <c r="L31" s="32"/>
    </row>
    <row r="32" spans="2:12" s="1" customFormat="1" ht="25.35" customHeight="1">
      <c r="B32" s="32"/>
      <c r="D32" s="101" t="s">
        <v>40</v>
      </c>
      <c r="I32" s="96"/>
      <c r="J32" s="66">
        <f>ROUND(J135, 2)</f>
        <v>0</v>
      </c>
      <c r="L32" s="32"/>
    </row>
    <row r="33" spans="2:12" s="1" customFormat="1" ht="6.9" customHeight="1">
      <c r="B33" s="32"/>
      <c r="D33" s="53"/>
      <c r="E33" s="53"/>
      <c r="F33" s="53"/>
      <c r="G33" s="53"/>
      <c r="H33" s="53"/>
      <c r="I33" s="100"/>
      <c r="J33" s="53"/>
      <c r="K33" s="53"/>
      <c r="L33" s="32"/>
    </row>
    <row r="34" spans="2:12" s="1" customFormat="1" ht="14.4" customHeight="1">
      <c r="B34" s="32"/>
      <c r="F34" s="35" t="s">
        <v>42</v>
      </c>
      <c r="I34" s="102" t="s">
        <v>41</v>
      </c>
      <c r="J34" s="35" t="s">
        <v>43</v>
      </c>
      <c r="L34" s="32"/>
    </row>
    <row r="35" spans="2:12" s="1" customFormat="1" ht="14.4" customHeight="1">
      <c r="B35" s="32"/>
      <c r="D35" s="103" t="s">
        <v>44</v>
      </c>
      <c r="E35" s="27" t="s">
        <v>45</v>
      </c>
      <c r="F35" s="104">
        <f>ROUND((SUM(BE135:BE254)),  2)</f>
        <v>0</v>
      </c>
      <c r="I35" s="105">
        <v>0.21</v>
      </c>
      <c r="J35" s="104">
        <f>ROUND(((SUM(BE135:BE254))*I35),  2)</f>
        <v>0</v>
      </c>
      <c r="L35" s="32"/>
    </row>
    <row r="36" spans="2:12" s="1" customFormat="1" ht="14.4" customHeight="1">
      <c r="B36" s="32"/>
      <c r="E36" s="27" t="s">
        <v>46</v>
      </c>
      <c r="F36" s="104">
        <f>ROUND((SUM(BF135:BF254)),  2)</f>
        <v>0</v>
      </c>
      <c r="I36" s="105">
        <v>0.15</v>
      </c>
      <c r="J36" s="104">
        <f>ROUND(((SUM(BF135:BF254))*I36),  2)</f>
        <v>0</v>
      </c>
      <c r="L36" s="32"/>
    </row>
    <row r="37" spans="2:12" s="1" customFormat="1" ht="14.4" hidden="1" customHeight="1">
      <c r="B37" s="32"/>
      <c r="E37" s="27" t="s">
        <v>47</v>
      </c>
      <c r="F37" s="104">
        <f>ROUND((SUM(BG135:BG254)),  2)</f>
        <v>0</v>
      </c>
      <c r="I37" s="105">
        <v>0.21</v>
      </c>
      <c r="J37" s="104">
        <f>0</f>
        <v>0</v>
      </c>
      <c r="L37" s="32"/>
    </row>
    <row r="38" spans="2:12" s="1" customFormat="1" ht="14.4" hidden="1" customHeight="1">
      <c r="B38" s="32"/>
      <c r="E38" s="27" t="s">
        <v>48</v>
      </c>
      <c r="F38" s="104">
        <f>ROUND((SUM(BH135:BH254)),  2)</f>
        <v>0</v>
      </c>
      <c r="I38" s="105">
        <v>0.15</v>
      </c>
      <c r="J38" s="104">
        <f>0</f>
        <v>0</v>
      </c>
      <c r="L38" s="32"/>
    </row>
    <row r="39" spans="2:12" s="1" customFormat="1" ht="14.4" hidden="1" customHeight="1">
      <c r="B39" s="32"/>
      <c r="E39" s="27" t="s">
        <v>49</v>
      </c>
      <c r="F39" s="104">
        <f>ROUND((SUM(BI135:BI254)),  2)</f>
        <v>0</v>
      </c>
      <c r="I39" s="105">
        <v>0</v>
      </c>
      <c r="J39" s="104">
        <f>0</f>
        <v>0</v>
      </c>
      <c r="L39" s="32"/>
    </row>
    <row r="40" spans="2:12" s="1" customFormat="1" ht="6.9" customHeight="1">
      <c r="B40" s="32"/>
      <c r="I40" s="96"/>
      <c r="L40" s="32"/>
    </row>
    <row r="41" spans="2:12" s="1" customFormat="1" ht="25.35" customHeight="1">
      <c r="B41" s="32"/>
      <c r="C41" s="106"/>
      <c r="D41" s="107" t="s">
        <v>50</v>
      </c>
      <c r="E41" s="57"/>
      <c r="F41" s="57"/>
      <c r="G41" s="108" t="s">
        <v>51</v>
      </c>
      <c r="H41" s="109" t="s">
        <v>52</v>
      </c>
      <c r="I41" s="110"/>
      <c r="J41" s="111">
        <f>SUM(J32:J39)</f>
        <v>0</v>
      </c>
      <c r="K41" s="112"/>
      <c r="L41" s="32"/>
    </row>
    <row r="42" spans="2:12" s="1" customFormat="1" ht="14.4" customHeight="1">
      <c r="B42" s="32"/>
      <c r="I42" s="96"/>
      <c r="L42" s="32"/>
    </row>
    <row r="43" spans="2:12" ht="14.4" customHeight="1">
      <c r="B43" s="20"/>
      <c r="L43" s="20"/>
    </row>
    <row r="44" spans="2:12" ht="14.4" customHeight="1">
      <c r="B44" s="20"/>
      <c r="L44" s="20"/>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53</v>
      </c>
      <c r="E50" s="42"/>
      <c r="F50" s="42"/>
      <c r="G50" s="41" t="s">
        <v>54</v>
      </c>
      <c r="H50" s="42"/>
      <c r="I50" s="113"/>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55</v>
      </c>
      <c r="E61" s="34"/>
      <c r="F61" s="114" t="s">
        <v>56</v>
      </c>
      <c r="G61" s="43" t="s">
        <v>55</v>
      </c>
      <c r="H61" s="34"/>
      <c r="I61" s="115"/>
      <c r="J61" s="116" t="s">
        <v>56</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57</v>
      </c>
      <c r="E65" s="42"/>
      <c r="F65" s="42"/>
      <c r="G65" s="41" t="s">
        <v>58</v>
      </c>
      <c r="H65" s="42"/>
      <c r="I65" s="113"/>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55</v>
      </c>
      <c r="E76" s="34"/>
      <c r="F76" s="114" t="s">
        <v>56</v>
      </c>
      <c r="G76" s="43" t="s">
        <v>55</v>
      </c>
      <c r="H76" s="34"/>
      <c r="I76" s="115"/>
      <c r="J76" s="116" t="s">
        <v>56</v>
      </c>
      <c r="K76" s="34"/>
      <c r="L76" s="32"/>
    </row>
    <row r="77" spans="2:12" s="1" customFormat="1" ht="14.4" customHeight="1">
      <c r="B77" s="44"/>
      <c r="C77" s="45"/>
      <c r="D77" s="45"/>
      <c r="E77" s="45"/>
      <c r="F77" s="45"/>
      <c r="G77" s="45"/>
      <c r="H77" s="45"/>
      <c r="I77" s="117"/>
      <c r="J77" s="45"/>
      <c r="K77" s="45"/>
      <c r="L77" s="32"/>
    </row>
    <row r="81" spans="2:12" s="1" customFormat="1" ht="6.9" customHeight="1">
      <c r="B81" s="46"/>
      <c r="C81" s="47"/>
      <c r="D81" s="47"/>
      <c r="E81" s="47"/>
      <c r="F81" s="47"/>
      <c r="G81" s="47"/>
      <c r="H81" s="47"/>
      <c r="I81" s="118"/>
      <c r="J81" s="47"/>
      <c r="K81" s="47"/>
      <c r="L81" s="32"/>
    </row>
    <row r="82" spans="2:12" s="1" customFormat="1" ht="24.9" customHeight="1">
      <c r="B82" s="32"/>
      <c r="C82" s="21" t="s">
        <v>138</v>
      </c>
      <c r="I82" s="96"/>
      <c r="L82" s="32"/>
    </row>
    <row r="83" spans="2:12" s="1" customFormat="1" ht="6.9" customHeight="1">
      <c r="B83" s="32"/>
      <c r="I83" s="96"/>
      <c r="L83" s="32"/>
    </row>
    <row r="84" spans="2:12" s="1" customFormat="1" ht="12" customHeight="1">
      <c r="B84" s="32"/>
      <c r="C84" s="27" t="s">
        <v>16</v>
      </c>
      <c r="I84" s="96"/>
      <c r="L84" s="32"/>
    </row>
    <row r="85" spans="2:12" s="1" customFormat="1" ht="16.5" customHeight="1">
      <c r="B85" s="32"/>
      <c r="E85" s="263" t="str">
        <f>E7</f>
        <v>Modernizace provozu Dykových školek,Křtiny, III.etapa</v>
      </c>
      <c r="F85" s="264"/>
      <c r="G85" s="264"/>
      <c r="H85" s="264"/>
      <c r="I85" s="96"/>
      <c r="L85" s="32"/>
    </row>
    <row r="86" spans="2:12" ht="12" customHeight="1">
      <c r="B86" s="20"/>
      <c r="C86" s="27" t="s">
        <v>134</v>
      </c>
      <c r="L86" s="20"/>
    </row>
    <row r="87" spans="2:12" s="1" customFormat="1" ht="16.5" customHeight="1">
      <c r="B87" s="32"/>
      <c r="E87" s="263" t="s">
        <v>334</v>
      </c>
      <c r="F87" s="265"/>
      <c r="G87" s="265"/>
      <c r="H87" s="265"/>
      <c r="I87" s="96"/>
      <c r="L87" s="32"/>
    </row>
    <row r="88" spans="2:12" s="1" customFormat="1" ht="12" customHeight="1">
      <c r="B88" s="32"/>
      <c r="C88" s="27" t="s">
        <v>136</v>
      </c>
      <c r="I88" s="96"/>
      <c r="L88" s="32"/>
    </row>
    <row r="89" spans="2:12" s="1" customFormat="1" ht="16.5" customHeight="1">
      <c r="B89" s="32"/>
      <c r="E89" s="239" t="str">
        <f>E11</f>
        <v>SO 04-1 - Polygon - stavební část</v>
      </c>
      <c r="F89" s="265"/>
      <c r="G89" s="265"/>
      <c r="H89" s="265"/>
      <c r="I89" s="96"/>
      <c r="L89" s="32"/>
    </row>
    <row r="90" spans="2:12" s="1" customFormat="1" ht="6.9" customHeight="1">
      <c r="B90" s="32"/>
      <c r="I90" s="96"/>
      <c r="L90" s="32"/>
    </row>
    <row r="91" spans="2:12" s="1" customFormat="1" ht="12" customHeight="1">
      <c r="B91" s="32"/>
      <c r="C91" s="27" t="s">
        <v>22</v>
      </c>
      <c r="F91" s="25" t="str">
        <f>F14</f>
        <v>k.ú.Křtiny</v>
      </c>
      <c r="I91" s="97" t="s">
        <v>24</v>
      </c>
      <c r="J91" s="52" t="str">
        <f>IF(J14="","",J14)</f>
        <v>22. 1. 2018</v>
      </c>
      <c r="L91" s="32"/>
    </row>
    <row r="92" spans="2:12" s="1" customFormat="1" ht="6.9" customHeight="1">
      <c r="B92" s="32"/>
      <c r="I92" s="96"/>
      <c r="L92" s="32"/>
    </row>
    <row r="93" spans="2:12" s="1" customFormat="1" ht="27.9" customHeight="1">
      <c r="B93" s="32"/>
      <c r="C93" s="27" t="s">
        <v>28</v>
      </c>
      <c r="F93" s="25" t="str">
        <f>E17</f>
        <v>Mendelova univerzita v Brně</v>
      </c>
      <c r="I93" s="97" t="s">
        <v>34</v>
      </c>
      <c r="J93" s="30" t="str">
        <f>E23</f>
        <v>ZAHRADA Olomouc s.r.o.</v>
      </c>
      <c r="L93" s="32"/>
    </row>
    <row r="94" spans="2:12" s="1" customFormat="1" ht="15.15" customHeight="1">
      <c r="B94" s="32"/>
      <c r="C94" s="27" t="s">
        <v>32</v>
      </c>
      <c r="F94" s="25" t="str">
        <f>IF(E20="","",E20)</f>
        <v>Vyplň údaj</v>
      </c>
      <c r="I94" s="97" t="s">
        <v>37</v>
      </c>
      <c r="J94" s="30" t="str">
        <f>E26</f>
        <v xml:space="preserve"> </v>
      </c>
      <c r="L94" s="32"/>
    </row>
    <row r="95" spans="2:12" s="1" customFormat="1" ht="10.35" customHeight="1">
      <c r="B95" s="32"/>
      <c r="I95" s="96"/>
      <c r="L95" s="32"/>
    </row>
    <row r="96" spans="2:12" s="1" customFormat="1" ht="29.25" customHeight="1">
      <c r="B96" s="32"/>
      <c r="C96" s="119" t="s">
        <v>139</v>
      </c>
      <c r="D96" s="106"/>
      <c r="E96" s="106"/>
      <c r="F96" s="106"/>
      <c r="G96" s="106"/>
      <c r="H96" s="106"/>
      <c r="I96" s="120"/>
      <c r="J96" s="121" t="s">
        <v>140</v>
      </c>
      <c r="K96" s="106"/>
      <c r="L96" s="32"/>
    </row>
    <row r="97" spans="2:47" s="1" customFormat="1" ht="10.35" customHeight="1">
      <c r="B97" s="32"/>
      <c r="I97" s="96"/>
      <c r="L97" s="32"/>
    </row>
    <row r="98" spans="2:47" s="1" customFormat="1" ht="22.8" customHeight="1">
      <c r="B98" s="32"/>
      <c r="C98" s="122" t="s">
        <v>141</v>
      </c>
      <c r="I98" s="96"/>
      <c r="J98" s="66">
        <f>J135</f>
        <v>0</v>
      </c>
      <c r="L98" s="32"/>
      <c r="AU98" s="17" t="s">
        <v>142</v>
      </c>
    </row>
    <row r="99" spans="2:47" s="8" customFormat="1" ht="24.9" customHeight="1">
      <c r="B99" s="123"/>
      <c r="D99" s="124" t="s">
        <v>143</v>
      </c>
      <c r="E99" s="125"/>
      <c r="F99" s="125"/>
      <c r="G99" s="125"/>
      <c r="H99" s="125"/>
      <c r="I99" s="126"/>
      <c r="J99" s="127">
        <f>J136</f>
        <v>0</v>
      </c>
      <c r="L99" s="123"/>
    </row>
    <row r="100" spans="2:47" s="9" customFormat="1" ht="19.95" customHeight="1">
      <c r="B100" s="128"/>
      <c r="D100" s="129" t="s">
        <v>144</v>
      </c>
      <c r="E100" s="130"/>
      <c r="F100" s="130"/>
      <c r="G100" s="130"/>
      <c r="H100" s="130"/>
      <c r="I100" s="131"/>
      <c r="J100" s="132">
        <f>J137</f>
        <v>0</v>
      </c>
      <c r="L100" s="128"/>
    </row>
    <row r="101" spans="2:47" s="9" customFormat="1" ht="19.95" customHeight="1">
      <c r="B101" s="128"/>
      <c r="D101" s="129" t="s">
        <v>145</v>
      </c>
      <c r="E101" s="130"/>
      <c r="F101" s="130"/>
      <c r="G101" s="130"/>
      <c r="H101" s="130"/>
      <c r="I101" s="131"/>
      <c r="J101" s="132">
        <f>J157</f>
        <v>0</v>
      </c>
      <c r="L101" s="128"/>
    </row>
    <row r="102" spans="2:47" s="9" customFormat="1" ht="19.95" customHeight="1">
      <c r="B102" s="128"/>
      <c r="D102" s="129" t="s">
        <v>336</v>
      </c>
      <c r="E102" s="130"/>
      <c r="F102" s="130"/>
      <c r="G102" s="130"/>
      <c r="H102" s="130"/>
      <c r="I102" s="131"/>
      <c r="J102" s="132">
        <f>J180</f>
        <v>0</v>
      </c>
      <c r="L102" s="128"/>
    </row>
    <row r="103" spans="2:47" s="9" customFormat="1" ht="19.95" customHeight="1">
      <c r="B103" s="128"/>
      <c r="D103" s="129" t="s">
        <v>147</v>
      </c>
      <c r="E103" s="130"/>
      <c r="F103" s="130"/>
      <c r="G103" s="130"/>
      <c r="H103" s="130"/>
      <c r="I103" s="131"/>
      <c r="J103" s="132">
        <f>J194</f>
        <v>0</v>
      </c>
      <c r="L103" s="128"/>
    </row>
    <row r="104" spans="2:47" s="9" customFormat="1" ht="19.95" customHeight="1">
      <c r="B104" s="128"/>
      <c r="D104" s="129" t="s">
        <v>337</v>
      </c>
      <c r="E104" s="130"/>
      <c r="F104" s="130"/>
      <c r="G104" s="130"/>
      <c r="H104" s="130"/>
      <c r="I104" s="131"/>
      <c r="J104" s="132">
        <f>J197</f>
        <v>0</v>
      </c>
      <c r="L104" s="128"/>
    </row>
    <row r="105" spans="2:47" s="9" customFormat="1" ht="19.95" customHeight="1">
      <c r="B105" s="128"/>
      <c r="D105" s="129" t="s">
        <v>338</v>
      </c>
      <c r="E105" s="130"/>
      <c r="F105" s="130"/>
      <c r="G105" s="130"/>
      <c r="H105" s="130"/>
      <c r="I105" s="131"/>
      <c r="J105" s="132">
        <f>J199</f>
        <v>0</v>
      </c>
      <c r="L105" s="128"/>
    </row>
    <row r="106" spans="2:47" s="9" customFormat="1" ht="19.95" customHeight="1">
      <c r="B106" s="128"/>
      <c r="D106" s="129" t="s">
        <v>148</v>
      </c>
      <c r="E106" s="130"/>
      <c r="F106" s="130"/>
      <c r="G106" s="130"/>
      <c r="H106" s="130"/>
      <c r="I106" s="131"/>
      <c r="J106" s="132">
        <f>J200</f>
        <v>0</v>
      </c>
      <c r="L106" s="128"/>
    </row>
    <row r="107" spans="2:47" s="8" customFormat="1" ht="24.9" customHeight="1">
      <c r="B107" s="123"/>
      <c r="D107" s="124" t="s">
        <v>149</v>
      </c>
      <c r="E107" s="125"/>
      <c r="F107" s="125"/>
      <c r="G107" s="125"/>
      <c r="H107" s="125"/>
      <c r="I107" s="126"/>
      <c r="J107" s="127">
        <f>J202</f>
        <v>0</v>
      </c>
      <c r="L107" s="123"/>
    </row>
    <row r="108" spans="2:47" s="9" customFormat="1" ht="19.95" customHeight="1">
      <c r="B108" s="128"/>
      <c r="D108" s="129" t="s">
        <v>339</v>
      </c>
      <c r="E108" s="130"/>
      <c r="F108" s="130"/>
      <c r="G108" s="130"/>
      <c r="H108" s="130"/>
      <c r="I108" s="131"/>
      <c r="J108" s="132">
        <f>J203</f>
        <v>0</v>
      </c>
      <c r="L108" s="128"/>
    </row>
    <row r="109" spans="2:47" s="9" customFormat="1" ht="19.95" customHeight="1">
      <c r="B109" s="128"/>
      <c r="D109" s="129" t="s">
        <v>150</v>
      </c>
      <c r="E109" s="130"/>
      <c r="F109" s="130"/>
      <c r="G109" s="130"/>
      <c r="H109" s="130"/>
      <c r="I109" s="131"/>
      <c r="J109" s="132">
        <f>J228</f>
        <v>0</v>
      </c>
      <c r="L109" s="128"/>
    </row>
    <row r="110" spans="2:47" s="9" customFormat="1" ht="19.95" customHeight="1">
      <c r="B110" s="128"/>
      <c r="D110" s="129" t="s">
        <v>340</v>
      </c>
      <c r="E110" s="130"/>
      <c r="F110" s="130"/>
      <c r="G110" s="130"/>
      <c r="H110" s="130"/>
      <c r="I110" s="131"/>
      <c r="J110" s="132">
        <f>J236</f>
        <v>0</v>
      </c>
      <c r="L110" s="128"/>
    </row>
    <row r="111" spans="2:47" s="9" customFormat="1" ht="19.95" customHeight="1">
      <c r="B111" s="128"/>
      <c r="D111" s="129" t="s">
        <v>341</v>
      </c>
      <c r="E111" s="130"/>
      <c r="F111" s="130"/>
      <c r="G111" s="130"/>
      <c r="H111" s="130"/>
      <c r="I111" s="131"/>
      <c r="J111" s="132">
        <f>J240</f>
        <v>0</v>
      </c>
      <c r="L111" s="128"/>
    </row>
    <row r="112" spans="2:47" s="8" customFormat="1" ht="24.9" customHeight="1">
      <c r="B112" s="123"/>
      <c r="D112" s="124" t="s">
        <v>342</v>
      </c>
      <c r="E112" s="125"/>
      <c r="F112" s="125"/>
      <c r="G112" s="125"/>
      <c r="H112" s="125"/>
      <c r="I112" s="126"/>
      <c r="J112" s="127">
        <f>J244</f>
        <v>0</v>
      </c>
      <c r="L112" s="123"/>
    </row>
    <row r="113" spans="2:12" s="9" customFormat="1" ht="19.95" customHeight="1">
      <c r="B113" s="128"/>
      <c r="D113" s="129" t="s">
        <v>343</v>
      </c>
      <c r="E113" s="130"/>
      <c r="F113" s="130"/>
      <c r="G113" s="130"/>
      <c r="H113" s="130"/>
      <c r="I113" s="131"/>
      <c r="J113" s="132">
        <f>J245</f>
        <v>0</v>
      </c>
      <c r="L113" s="128"/>
    </row>
    <row r="114" spans="2:12" s="1" customFormat="1" ht="21.75" customHeight="1">
      <c r="B114" s="32"/>
      <c r="I114" s="96"/>
      <c r="L114" s="32"/>
    </row>
    <row r="115" spans="2:12" s="1" customFormat="1" ht="6.9" customHeight="1">
      <c r="B115" s="44"/>
      <c r="C115" s="45"/>
      <c r="D115" s="45"/>
      <c r="E115" s="45"/>
      <c r="F115" s="45"/>
      <c r="G115" s="45"/>
      <c r="H115" s="45"/>
      <c r="I115" s="117"/>
      <c r="J115" s="45"/>
      <c r="K115" s="45"/>
      <c r="L115" s="32"/>
    </row>
    <row r="119" spans="2:12" s="1" customFormat="1" ht="6.9" customHeight="1">
      <c r="B119" s="46"/>
      <c r="C119" s="47"/>
      <c r="D119" s="47"/>
      <c r="E119" s="47"/>
      <c r="F119" s="47"/>
      <c r="G119" s="47"/>
      <c r="H119" s="47"/>
      <c r="I119" s="118"/>
      <c r="J119" s="47"/>
      <c r="K119" s="47"/>
      <c r="L119" s="32"/>
    </row>
    <row r="120" spans="2:12" s="1" customFormat="1" ht="24.9" customHeight="1">
      <c r="B120" s="32"/>
      <c r="C120" s="21" t="s">
        <v>151</v>
      </c>
      <c r="I120" s="96"/>
      <c r="L120" s="32"/>
    </row>
    <row r="121" spans="2:12" s="1" customFormat="1" ht="6.9" customHeight="1">
      <c r="B121" s="32"/>
      <c r="I121" s="96"/>
      <c r="L121" s="32"/>
    </row>
    <row r="122" spans="2:12" s="1" customFormat="1" ht="12" customHeight="1">
      <c r="B122" s="32"/>
      <c r="C122" s="27" t="s">
        <v>16</v>
      </c>
      <c r="I122" s="96"/>
      <c r="L122" s="32"/>
    </row>
    <row r="123" spans="2:12" s="1" customFormat="1" ht="16.5" customHeight="1">
      <c r="B123" s="32"/>
      <c r="E123" s="263" t="str">
        <f>E7</f>
        <v>Modernizace provozu Dykových školek,Křtiny, III.etapa</v>
      </c>
      <c r="F123" s="264"/>
      <c r="G123" s="264"/>
      <c r="H123" s="264"/>
      <c r="I123" s="96"/>
      <c r="L123" s="32"/>
    </row>
    <row r="124" spans="2:12" ht="12" customHeight="1">
      <c r="B124" s="20"/>
      <c r="C124" s="27" t="s">
        <v>134</v>
      </c>
      <c r="L124" s="20"/>
    </row>
    <row r="125" spans="2:12" s="1" customFormat="1" ht="16.5" customHeight="1">
      <c r="B125" s="32"/>
      <c r="E125" s="263" t="s">
        <v>334</v>
      </c>
      <c r="F125" s="265"/>
      <c r="G125" s="265"/>
      <c r="H125" s="265"/>
      <c r="I125" s="96"/>
      <c r="L125" s="32"/>
    </row>
    <row r="126" spans="2:12" s="1" customFormat="1" ht="12" customHeight="1">
      <c r="B126" s="32"/>
      <c r="C126" s="27" t="s">
        <v>136</v>
      </c>
      <c r="I126" s="96"/>
      <c r="L126" s="32"/>
    </row>
    <row r="127" spans="2:12" s="1" customFormat="1" ht="16.5" customHeight="1">
      <c r="B127" s="32"/>
      <c r="E127" s="239" t="str">
        <f>E11</f>
        <v>SO 04-1 - Polygon - stavební část</v>
      </c>
      <c r="F127" s="265"/>
      <c r="G127" s="265"/>
      <c r="H127" s="265"/>
      <c r="I127" s="96"/>
      <c r="L127" s="32"/>
    </row>
    <row r="128" spans="2:12" s="1" customFormat="1" ht="6.9" customHeight="1">
      <c r="B128" s="32"/>
      <c r="I128" s="96"/>
      <c r="L128" s="32"/>
    </row>
    <row r="129" spans="2:65" s="1" customFormat="1" ht="12" customHeight="1">
      <c r="B129" s="32"/>
      <c r="C129" s="27" t="s">
        <v>22</v>
      </c>
      <c r="F129" s="25" t="str">
        <f>F14</f>
        <v>k.ú.Křtiny</v>
      </c>
      <c r="I129" s="97" t="s">
        <v>24</v>
      </c>
      <c r="J129" s="52" t="str">
        <f>IF(J14="","",J14)</f>
        <v>22. 1. 2018</v>
      </c>
      <c r="L129" s="32"/>
    </row>
    <row r="130" spans="2:65" s="1" customFormat="1" ht="6.9" customHeight="1">
      <c r="B130" s="32"/>
      <c r="I130" s="96"/>
      <c r="L130" s="32"/>
    </row>
    <row r="131" spans="2:65" s="1" customFormat="1" ht="27.9" customHeight="1">
      <c r="B131" s="32"/>
      <c r="C131" s="27" t="s">
        <v>28</v>
      </c>
      <c r="F131" s="25" t="str">
        <f>E17</f>
        <v>Mendelova univerzita v Brně</v>
      </c>
      <c r="I131" s="97" t="s">
        <v>34</v>
      </c>
      <c r="J131" s="30" t="str">
        <f>E23</f>
        <v>ZAHRADA Olomouc s.r.o.</v>
      </c>
      <c r="L131" s="32"/>
    </row>
    <row r="132" spans="2:65" s="1" customFormat="1" ht="15.15" customHeight="1">
      <c r="B132" s="32"/>
      <c r="C132" s="27" t="s">
        <v>32</v>
      </c>
      <c r="F132" s="25" t="str">
        <f>IF(E20="","",E20)</f>
        <v>Vyplň údaj</v>
      </c>
      <c r="I132" s="97" t="s">
        <v>37</v>
      </c>
      <c r="J132" s="30" t="str">
        <f>E26</f>
        <v xml:space="preserve"> </v>
      </c>
      <c r="L132" s="32"/>
    </row>
    <row r="133" spans="2:65" s="1" customFormat="1" ht="10.35" customHeight="1">
      <c r="B133" s="32"/>
      <c r="I133" s="96"/>
      <c r="L133" s="32"/>
    </row>
    <row r="134" spans="2:65" s="10" customFormat="1" ht="29.25" customHeight="1">
      <c r="B134" s="133"/>
      <c r="C134" s="134" t="s">
        <v>152</v>
      </c>
      <c r="D134" s="135" t="s">
        <v>65</v>
      </c>
      <c r="E134" s="135" t="s">
        <v>61</v>
      </c>
      <c r="F134" s="135" t="s">
        <v>62</v>
      </c>
      <c r="G134" s="135" t="s">
        <v>153</v>
      </c>
      <c r="H134" s="135" t="s">
        <v>154</v>
      </c>
      <c r="I134" s="136" t="s">
        <v>155</v>
      </c>
      <c r="J134" s="137" t="s">
        <v>140</v>
      </c>
      <c r="K134" s="138" t="s">
        <v>156</v>
      </c>
      <c r="L134" s="133"/>
      <c r="M134" s="59" t="s">
        <v>1</v>
      </c>
      <c r="N134" s="60" t="s">
        <v>44</v>
      </c>
      <c r="O134" s="60" t="s">
        <v>157</v>
      </c>
      <c r="P134" s="60" t="s">
        <v>158</v>
      </c>
      <c r="Q134" s="60" t="s">
        <v>159</v>
      </c>
      <c r="R134" s="60" t="s">
        <v>160</v>
      </c>
      <c r="S134" s="60" t="s">
        <v>161</v>
      </c>
      <c r="T134" s="61" t="s">
        <v>162</v>
      </c>
    </row>
    <row r="135" spans="2:65" s="1" customFormat="1" ht="22.8" customHeight="1">
      <c r="B135" s="32"/>
      <c r="C135" s="64" t="s">
        <v>163</v>
      </c>
      <c r="I135" s="96"/>
      <c r="J135" s="139">
        <f>BK135</f>
        <v>0</v>
      </c>
      <c r="L135" s="32"/>
      <c r="M135" s="62"/>
      <c r="N135" s="53"/>
      <c r="O135" s="53"/>
      <c r="P135" s="140">
        <f>P136+P202+P244</f>
        <v>0</v>
      </c>
      <c r="Q135" s="53"/>
      <c r="R135" s="140">
        <f>R136+R202+R244</f>
        <v>176.67269514</v>
      </c>
      <c r="S135" s="53"/>
      <c r="T135" s="141">
        <f>T136+T202+T244</f>
        <v>0</v>
      </c>
      <c r="AT135" s="17" t="s">
        <v>79</v>
      </c>
      <c r="AU135" s="17" t="s">
        <v>142</v>
      </c>
      <c r="BK135" s="142">
        <f>BK136+BK202+BK244</f>
        <v>0</v>
      </c>
    </row>
    <row r="136" spans="2:65" s="11" customFormat="1" ht="25.95" customHeight="1">
      <c r="B136" s="143"/>
      <c r="D136" s="144" t="s">
        <v>79</v>
      </c>
      <c r="E136" s="145" t="s">
        <v>164</v>
      </c>
      <c r="F136" s="145" t="s">
        <v>165</v>
      </c>
      <c r="I136" s="146"/>
      <c r="J136" s="147">
        <f>BK136</f>
        <v>0</v>
      </c>
      <c r="L136" s="143"/>
      <c r="M136" s="148"/>
      <c r="N136" s="149"/>
      <c r="O136" s="149"/>
      <c r="P136" s="150">
        <f>P137+P157+P180+P194+P197+P199+P200</f>
        <v>0</v>
      </c>
      <c r="Q136" s="149"/>
      <c r="R136" s="150">
        <f>R137+R157+R180+R194+R197+R199+R200</f>
        <v>171.09035994000001</v>
      </c>
      <c r="S136" s="149"/>
      <c r="T136" s="151">
        <f>T137+T157+T180+T194+T197+T199+T200</f>
        <v>0</v>
      </c>
      <c r="AR136" s="144" t="s">
        <v>21</v>
      </c>
      <c r="AT136" s="152" t="s">
        <v>79</v>
      </c>
      <c r="AU136" s="152" t="s">
        <v>80</v>
      </c>
      <c r="AY136" s="144" t="s">
        <v>166</v>
      </c>
      <c r="BK136" s="153">
        <f>BK137+BK157+BK180+BK194+BK197+BK199+BK200</f>
        <v>0</v>
      </c>
    </row>
    <row r="137" spans="2:65" s="11" customFormat="1" ht="22.8" customHeight="1">
      <c r="B137" s="143"/>
      <c r="D137" s="144" t="s">
        <v>79</v>
      </c>
      <c r="E137" s="154" t="s">
        <v>21</v>
      </c>
      <c r="F137" s="154" t="s">
        <v>167</v>
      </c>
      <c r="I137" s="146"/>
      <c r="J137" s="155">
        <f>BK137</f>
        <v>0</v>
      </c>
      <c r="L137" s="143"/>
      <c r="M137" s="148"/>
      <c r="N137" s="149"/>
      <c r="O137" s="149"/>
      <c r="P137" s="150">
        <f>SUM(P138:P156)</f>
        <v>0</v>
      </c>
      <c r="Q137" s="149"/>
      <c r="R137" s="150">
        <f>SUM(R138:R156)</f>
        <v>0</v>
      </c>
      <c r="S137" s="149"/>
      <c r="T137" s="151">
        <f>SUM(T138:T156)</f>
        <v>0</v>
      </c>
      <c r="AR137" s="144" t="s">
        <v>21</v>
      </c>
      <c r="AT137" s="152" t="s">
        <v>79</v>
      </c>
      <c r="AU137" s="152" t="s">
        <v>21</v>
      </c>
      <c r="AY137" s="144" t="s">
        <v>166</v>
      </c>
      <c r="BK137" s="153">
        <f>SUM(BK138:BK156)</f>
        <v>0</v>
      </c>
    </row>
    <row r="138" spans="2:65" s="1" customFormat="1" ht="48" customHeight="1">
      <c r="B138" s="156"/>
      <c r="C138" s="157" t="s">
        <v>21</v>
      </c>
      <c r="D138" s="157" t="s">
        <v>168</v>
      </c>
      <c r="E138" s="158" t="s">
        <v>169</v>
      </c>
      <c r="F138" s="159" t="s">
        <v>170</v>
      </c>
      <c r="G138" s="160" t="s">
        <v>171</v>
      </c>
      <c r="H138" s="161">
        <v>96</v>
      </c>
      <c r="I138" s="162"/>
      <c r="J138" s="163">
        <f>ROUND(I138*H138,2)</f>
        <v>0</v>
      </c>
      <c r="K138" s="159" t="s">
        <v>172</v>
      </c>
      <c r="L138" s="32"/>
      <c r="M138" s="164" t="s">
        <v>1</v>
      </c>
      <c r="N138" s="165" t="s">
        <v>45</v>
      </c>
      <c r="O138" s="55"/>
      <c r="P138" s="166">
        <f>O138*H138</f>
        <v>0</v>
      </c>
      <c r="Q138" s="166">
        <v>0</v>
      </c>
      <c r="R138" s="166">
        <f>Q138*H138</f>
        <v>0</v>
      </c>
      <c r="S138" s="166">
        <v>0</v>
      </c>
      <c r="T138" s="167">
        <f>S138*H138</f>
        <v>0</v>
      </c>
      <c r="AR138" s="168" t="s">
        <v>173</v>
      </c>
      <c r="AT138" s="168" t="s">
        <v>168</v>
      </c>
      <c r="AU138" s="168" t="s">
        <v>88</v>
      </c>
      <c r="AY138" s="17" t="s">
        <v>166</v>
      </c>
      <c r="BE138" s="169">
        <f>IF(N138="základní",J138,0)</f>
        <v>0</v>
      </c>
      <c r="BF138" s="169">
        <f>IF(N138="snížená",J138,0)</f>
        <v>0</v>
      </c>
      <c r="BG138" s="169">
        <f>IF(N138="zákl. přenesená",J138,0)</f>
        <v>0</v>
      </c>
      <c r="BH138" s="169">
        <f>IF(N138="sníž. přenesená",J138,0)</f>
        <v>0</v>
      </c>
      <c r="BI138" s="169">
        <f>IF(N138="nulová",J138,0)</f>
        <v>0</v>
      </c>
      <c r="BJ138" s="17" t="s">
        <v>21</v>
      </c>
      <c r="BK138" s="169">
        <f>ROUND(I138*H138,2)</f>
        <v>0</v>
      </c>
      <c r="BL138" s="17" t="s">
        <v>173</v>
      </c>
      <c r="BM138" s="168" t="s">
        <v>344</v>
      </c>
    </row>
    <row r="139" spans="2:65" s="12" customFormat="1" ht="10.199999999999999">
      <c r="B139" s="170"/>
      <c r="D139" s="171" t="s">
        <v>175</v>
      </c>
      <c r="E139" s="172" t="s">
        <v>1</v>
      </c>
      <c r="F139" s="173" t="s">
        <v>345</v>
      </c>
      <c r="H139" s="174">
        <v>96</v>
      </c>
      <c r="I139" s="175"/>
      <c r="L139" s="170"/>
      <c r="M139" s="176"/>
      <c r="N139" s="177"/>
      <c r="O139" s="177"/>
      <c r="P139" s="177"/>
      <c r="Q139" s="177"/>
      <c r="R139" s="177"/>
      <c r="S139" s="177"/>
      <c r="T139" s="178"/>
      <c r="AT139" s="172" t="s">
        <v>175</v>
      </c>
      <c r="AU139" s="172" t="s">
        <v>88</v>
      </c>
      <c r="AV139" s="12" t="s">
        <v>88</v>
      </c>
      <c r="AW139" s="12" t="s">
        <v>36</v>
      </c>
      <c r="AX139" s="12" t="s">
        <v>21</v>
      </c>
      <c r="AY139" s="172" t="s">
        <v>166</v>
      </c>
    </row>
    <row r="140" spans="2:65" s="1" customFormat="1" ht="36" customHeight="1">
      <c r="B140" s="156"/>
      <c r="C140" s="157" t="s">
        <v>88</v>
      </c>
      <c r="D140" s="157" t="s">
        <v>168</v>
      </c>
      <c r="E140" s="158" t="s">
        <v>346</v>
      </c>
      <c r="F140" s="159" t="s">
        <v>347</v>
      </c>
      <c r="G140" s="160" t="s">
        <v>171</v>
      </c>
      <c r="H140" s="161">
        <v>23.184000000000001</v>
      </c>
      <c r="I140" s="162"/>
      <c r="J140" s="163">
        <f>ROUND(I140*H140,2)</f>
        <v>0</v>
      </c>
      <c r="K140" s="159" t="s">
        <v>172</v>
      </c>
      <c r="L140" s="32"/>
      <c r="M140" s="164" t="s">
        <v>1</v>
      </c>
      <c r="N140" s="165" t="s">
        <v>45</v>
      </c>
      <c r="O140" s="55"/>
      <c r="P140" s="166">
        <f>O140*H140</f>
        <v>0</v>
      </c>
      <c r="Q140" s="166">
        <v>0</v>
      </c>
      <c r="R140" s="166">
        <f>Q140*H140</f>
        <v>0</v>
      </c>
      <c r="S140" s="166">
        <v>0</v>
      </c>
      <c r="T140" s="167">
        <f>S140*H140</f>
        <v>0</v>
      </c>
      <c r="AR140" s="168" t="s">
        <v>173</v>
      </c>
      <c r="AT140" s="168" t="s">
        <v>168</v>
      </c>
      <c r="AU140" s="168" t="s">
        <v>88</v>
      </c>
      <c r="AY140" s="17" t="s">
        <v>166</v>
      </c>
      <c r="BE140" s="169">
        <f>IF(N140="základní",J140,0)</f>
        <v>0</v>
      </c>
      <c r="BF140" s="169">
        <f>IF(N140="snížená",J140,0)</f>
        <v>0</v>
      </c>
      <c r="BG140" s="169">
        <f>IF(N140="zákl. přenesená",J140,0)</f>
        <v>0</v>
      </c>
      <c r="BH140" s="169">
        <f>IF(N140="sníž. přenesená",J140,0)</f>
        <v>0</v>
      </c>
      <c r="BI140" s="169">
        <f>IF(N140="nulová",J140,0)</f>
        <v>0</v>
      </c>
      <c r="BJ140" s="17" t="s">
        <v>21</v>
      </c>
      <c r="BK140" s="169">
        <f>ROUND(I140*H140,2)</f>
        <v>0</v>
      </c>
      <c r="BL140" s="17" t="s">
        <v>173</v>
      </c>
      <c r="BM140" s="168" t="s">
        <v>348</v>
      </c>
    </row>
    <row r="141" spans="2:65" s="12" customFormat="1" ht="10.199999999999999">
      <c r="B141" s="170"/>
      <c r="D141" s="171" t="s">
        <v>175</v>
      </c>
      <c r="E141" s="172" t="s">
        <v>1</v>
      </c>
      <c r="F141" s="173" t="s">
        <v>349</v>
      </c>
      <c r="H141" s="174">
        <v>23.184000000000001</v>
      </c>
      <c r="I141" s="175"/>
      <c r="L141" s="170"/>
      <c r="M141" s="176"/>
      <c r="N141" s="177"/>
      <c r="O141" s="177"/>
      <c r="P141" s="177"/>
      <c r="Q141" s="177"/>
      <c r="R141" s="177"/>
      <c r="S141" s="177"/>
      <c r="T141" s="178"/>
      <c r="AT141" s="172" t="s">
        <v>175</v>
      </c>
      <c r="AU141" s="172" t="s">
        <v>88</v>
      </c>
      <c r="AV141" s="12" t="s">
        <v>88</v>
      </c>
      <c r="AW141" s="12" t="s">
        <v>36</v>
      </c>
      <c r="AX141" s="12" t="s">
        <v>21</v>
      </c>
      <c r="AY141" s="172" t="s">
        <v>166</v>
      </c>
    </row>
    <row r="142" spans="2:65" s="1" customFormat="1" ht="36" customHeight="1">
      <c r="B142" s="156"/>
      <c r="C142" s="157" t="s">
        <v>181</v>
      </c>
      <c r="D142" s="157" t="s">
        <v>168</v>
      </c>
      <c r="E142" s="158" t="s">
        <v>350</v>
      </c>
      <c r="F142" s="159" t="s">
        <v>351</v>
      </c>
      <c r="G142" s="160" t="s">
        <v>171</v>
      </c>
      <c r="H142" s="161">
        <v>33.21</v>
      </c>
      <c r="I142" s="162"/>
      <c r="J142" s="163">
        <f>ROUND(I142*H142,2)</f>
        <v>0</v>
      </c>
      <c r="K142" s="159" t="s">
        <v>172</v>
      </c>
      <c r="L142" s="32"/>
      <c r="M142" s="164" t="s">
        <v>1</v>
      </c>
      <c r="N142" s="165" t="s">
        <v>45</v>
      </c>
      <c r="O142" s="55"/>
      <c r="P142" s="166">
        <f>O142*H142</f>
        <v>0</v>
      </c>
      <c r="Q142" s="166">
        <v>0</v>
      </c>
      <c r="R142" s="166">
        <f>Q142*H142</f>
        <v>0</v>
      </c>
      <c r="S142" s="166">
        <v>0</v>
      </c>
      <c r="T142" s="167">
        <f>S142*H142</f>
        <v>0</v>
      </c>
      <c r="AR142" s="168" t="s">
        <v>173</v>
      </c>
      <c r="AT142" s="168" t="s">
        <v>168</v>
      </c>
      <c r="AU142" s="168" t="s">
        <v>88</v>
      </c>
      <c r="AY142" s="17" t="s">
        <v>166</v>
      </c>
      <c r="BE142" s="169">
        <f>IF(N142="základní",J142,0)</f>
        <v>0</v>
      </c>
      <c r="BF142" s="169">
        <f>IF(N142="snížená",J142,0)</f>
        <v>0</v>
      </c>
      <c r="BG142" s="169">
        <f>IF(N142="zákl. přenesená",J142,0)</f>
        <v>0</v>
      </c>
      <c r="BH142" s="169">
        <f>IF(N142="sníž. přenesená",J142,0)</f>
        <v>0</v>
      </c>
      <c r="BI142" s="169">
        <f>IF(N142="nulová",J142,0)</f>
        <v>0</v>
      </c>
      <c r="BJ142" s="17" t="s">
        <v>21</v>
      </c>
      <c r="BK142" s="169">
        <f>ROUND(I142*H142,2)</f>
        <v>0</v>
      </c>
      <c r="BL142" s="17" t="s">
        <v>173</v>
      </c>
      <c r="BM142" s="168" t="s">
        <v>352</v>
      </c>
    </row>
    <row r="143" spans="2:65" s="12" customFormat="1" ht="10.199999999999999">
      <c r="B143" s="170"/>
      <c r="D143" s="171" t="s">
        <v>175</v>
      </c>
      <c r="E143" s="172" t="s">
        <v>1</v>
      </c>
      <c r="F143" s="173" t="s">
        <v>353</v>
      </c>
      <c r="H143" s="174">
        <v>33.21</v>
      </c>
      <c r="I143" s="175"/>
      <c r="L143" s="170"/>
      <c r="M143" s="176"/>
      <c r="N143" s="177"/>
      <c r="O143" s="177"/>
      <c r="P143" s="177"/>
      <c r="Q143" s="177"/>
      <c r="R143" s="177"/>
      <c r="S143" s="177"/>
      <c r="T143" s="178"/>
      <c r="AT143" s="172" t="s">
        <v>175</v>
      </c>
      <c r="AU143" s="172" t="s">
        <v>88</v>
      </c>
      <c r="AV143" s="12" t="s">
        <v>88</v>
      </c>
      <c r="AW143" s="12" t="s">
        <v>36</v>
      </c>
      <c r="AX143" s="12" t="s">
        <v>21</v>
      </c>
      <c r="AY143" s="172" t="s">
        <v>166</v>
      </c>
    </row>
    <row r="144" spans="2:65" s="1" customFormat="1" ht="48" customHeight="1">
      <c r="B144" s="156"/>
      <c r="C144" s="157" t="s">
        <v>173</v>
      </c>
      <c r="D144" s="157" t="s">
        <v>168</v>
      </c>
      <c r="E144" s="158" t="s">
        <v>182</v>
      </c>
      <c r="F144" s="159" t="s">
        <v>183</v>
      </c>
      <c r="G144" s="160" t="s">
        <v>171</v>
      </c>
      <c r="H144" s="161">
        <v>33.21</v>
      </c>
      <c r="I144" s="162"/>
      <c r="J144" s="163">
        <f>ROUND(I144*H144,2)</f>
        <v>0</v>
      </c>
      <c r="K144" s="159" t="s">
        <v>172</v>
      </c>
      <c r="L144" s="32"/>
      <c r="M144" s="164" t="s">
        <v>1</v>
      </c>
      <c r="N144" s="165" t="s">
        <v>45</v>
      </c>
      <c r="O144" s="55"/>
      <c r="P144" s="166">
        <f>O144*H144</f>
        <v>0</v>
      </c>
      <c r="Q144" s="166">
        <v>0</v>
      </c>
      <c r="R144" s="166">
        <f>Q144*H144</f>
        <v>0</v>
      </c>
      <c r="S144" s="166">
        <v>0</v>
      </c>
      <c r="T144" s="167">
        <f>S144*H144</f>
        <v>0</v>
      </c>
      <c r="AR144" s="168" t="s">
        <v>173</v>
      </c>
      <c r="AT144" s="168" t="s">
        <v>168</v>
      </c>
      <c r="AU144" s="168" t="s">
        <v>88</v>
      </c>
      <c r="AY144" s="17" t="s">
        <v>166</v>
      </c>
      <c r="BE144" s="169">
        <f>IF(N144="základní",J144,0)</f>
        <v>0</v>
      </c>
      <c r="BF144" s="169">
        <f>IF(N144="snížená",J144,0)</f>
        <v>0</v>
      </c>
      <c r="BG144" s="169">
        <f>IF(N144="zákl. přenesená",J144,0)</f>
        <v>0</v>
      </c>
      <c r="BH144" s="169">
        <f>IF(N144="sníž. přenesená",J144,0)</f>
        <v>0</v>
      </c>
      <c r="BI144" s="169">
        <f>IF(N144="nulová",J144,0)</f>
        <v>0</v>
      </c>
      <c r="BJ144" s="17" t="s">
        <v>21</v>
      </c>
      <c r="BK144" s="169">
        <f>ROUND(I144*H144,2)</f>
        <v>0</v>
      </c>
      <c r="BL144" s="17" t="s">
        <v>173</v>
      </c>
      <c r="BM144" s="168" t="s">
        <v>354</v>
      </c>
    </row>
    <row r="145" spans="2:65" s="1" customFormat="1" ht="48" customHeight="1">
      <c r="B145" s="156"/>
      <c r="C145" s="157" t="s">
        <v>188</v>
      </c>
      <c r="D145" s="157" t="s">
        <v>168</v>
      </c>
      <c r="E145" s="158" t="s">
        <v>185</v>
      </c>
      <c r="F145" s="159" t="s">
        <v>186</v>
      </c>
      <c r="G145" s="160" t="s">
        <v>171</v>
      </c>
      <c r="H145" s="161">
        <v>28.195</v>
      </c>
      <c r="I145" s="162"/>
      <c r="J145" s="163">
        <f>ROUND(I145*H145,2)</f>
        <v>0</v>
      </c>
      <c r="K145" s="159" t="s">
        <v>172</v>
      </c>
      <c r="L145" s="32"/>
      <c r="M145" s="164" t="s">
        <v>1</v>
      </c>
      <c r="N145" s="165" t="s">
        <v>45</v>
      </c>
      <c r="O145" s="55"/>
      <c r="P145" s="166">
        <f>O145*H145</f>
        <v>0</v>
      </c>
      <c r="Q145" s="166">
        <v>0</v>
      </c>
      <c r="R145" s="166">
        <f>Q145*H145</f>
        <v>0</v>
      </c>
      <c r="S145" s="166">
        <v>0</v>
      </c>
      <c r="T145" s="167">
        <f>S145*H145</f>
        <v>0</v>
      </c>
      <c r="AR145" s="168" t="s">
        <v>173</v>
      </c>
      <c r="AT145" s="168" t="s">
        <v>168</v>
      </c>
      <c r="AU145" s="168" t="s">
        <v>88</v>
      </c>
      <c r="AY145" s="17" t="s">
        <v>166</v>
      </c>
      <c r="BE145" s="169">
        <f>IF(N145="základní",J145,0)</f>
        <v>0</v>
      </c>
      <c r="BF145" s="169">
        <f>IF(N145="snížená",J145,0)</f>
        <v>0</v>
      </c>
      <c r="BG145" s="169">
        <f>IF(N145="zákl. přenesená",J145,0)</f>
        <v>0</v>
      </c>
      <c r="BH145" s="169">
        <f>IF(N145="sníž. přenesená",J145,0)</f>
        <v>0</v>
      </c>
      <c r="BI145" s="169">
        <f>IF(N145="nulová",J145,0)</f>
        <v>0</v>
      </c>
      <c r="BJ145" s="17" t="s">
        <v>21</v>
      </c>
      <c r="BK145" s="169">
        <f>ROUND(I145*H145,2)</f>
        <v>0</v>
      </c>
      <c r="BL145" s="17" t="s">
        <v>173</v>
      </c>
      <c r="BM145" s="168" t="s">
        <v>355</v>
      </c>
    </row>
    <row r="146" spans="2:65" s="12" customFormat="1" ht="10.199999999999999">
      <c r="B146" s="170"/>
      <c r="D146" s="171" t="s">
        <v>175</v>
      </c>
      <c r="E146" s="172" t="s">
        <v>1</v>
      </c>
      <c r="F146" s="173" t="s">
        <v>356</v>
      </c>
      <c r="H146" s="174">
        <v>28.195</v>
      </c>
      <c r="I146" s="175"/>
      <c r="L146" s="170"/>
      <c r="M146" s="176"/>
      <c r="N146" s="177"/>
      <c r="O146" s="177"/>
      <c r="P146" s="177"/>
      <c r="Q146" s="177"/>
      <c r="R146" s="177"/>
      <c r="S146" s="177"/>
      <c r="T146" s="178"/>
      <c r="AT146" s="172" t="s">
        <v>175</v>
      </c>
      <c r="AU146" s="172" t="s">
        <v>88</v>
      </c>
      <c r="AV146" s="12" t="s">
        <v>88</v>
      </c>
      <c r="AW146" s="12" t="s">
        <v>36</v>
      </c>
      <c r="AX146" s="12" t="s">
        <v>21</v>
      </c>
      <c r="AY146" s="172" t="s">
        <v>166</v>
      </c>
    </row>
    <row r="147" spans="2:65" s="1" customFormat="1" ht="24" customHeight="1">
      <c r="B147" s="156"/>
      <c r="C147" s="157" t="s">
        <v>194</v>
      </c>
      <c r="D147" s="157" t="s">
        <v>168</v>
      </c>
      <c r="E147" s="158" t="s">
        <v>189</v>
      </c>
      <c r="F147" s="159" t="s">
        <v>190</v>
      </c>
      <c r="G147" s="160" t="s">
        <v>191</v>
      </c>
      <c r="H147" s="161">
        <v>45.116999999999997</v>
      </c>
      <c r="I147" s="162"/>
      <c r="J147" s="163">
        <f>ROUND(I147*H147,2)</f>
        <v>0</v>
      </c>
      <c r="K147" s="159" t="s">
        <v>172</v>
      </c>
      <c r="L147" s="32"/>
      <c r="M147" s="164" t="s">
        <v>1</v>
      </c>
      <c r="N147" s="165" t="s">
        <v>45</v>
      </c>
      <c r="O147" s="55"/>
      <c r="P147" s="166">
        <f>O147*H147</f>
        <v>0</v>
      </c>
      <c r="Q147" s="166">
        <v>0</v>
      </c>
      <c r="R147" s="166">
        <f>Q147*H147</f>
        <v>0</v>
      </c>
      <c r="S147" s="166">
        <v>0</v>
      </c>
      <c r="T147" s="167">
        <f>S147*H147</f>
        <v>0</v>
      </c>
      <c r="AR147" s="168" t="s">
        <v>173</v>
      </c>
      <c r="AT147" s="168" t="s">
        <v>168</v>
      </c>
      <c r="AU147" s="168" t="s">
        <v>88</v>
      </c>
      <c r="AY147" s="17" t="s">
        <v>166</v>
      </c>
      <c r="BE147" s="169">
        <f>IF(N147="základní",J147,0)</f>
        <v>0</v>
      </c>
      <c r="BF147" s="169">
        <f>IF(N147="snížená",J147,0)</f>
        <v>0</v>
      </c>
      <c r="BG147" s="169">
        <f>IF(N147="zákl. přenesená",J147,0)</f>
        <v>0</v>
      </c>
      <c r="BH147" s="169">
        <f>IF(N147="sníž. přenesená",J147,0)</f>
        <v>0</v>
      </c>
      <c r="BI147" s="169">
        <f>IF(N147="nulová",J147,0)</f>
        <v>0</v>
      </c>
      <c r="BJ147" s="17" t="s">
        <v>21</v>
      </c>
      <c r="BK147" s="169">
        <f>ROUND(I147*H147,2)</f>
        <v>0</v>
      </c>
      <c r="BL147" s="17" t="s">
        <v>173</v>
      </c>
      <c r="BM147" s="168" t="s">
        <v>357</v>
      </c>
    </row>
    <row r="148" spans="2:65" s="12" customFormat="1" ht="10.199999999999999">
      <c r="B148" s="170"/>
      <c r="D148" s="171" t="s">
        <v>175</v>
      </c>
      <c r="E148" s="172" t="s">
        <v>1</v>
      </c>
      <c r="F148" s="173" t="s">
        <v>358</v>
      </c>
      <c r="H148" s="174">
        <v>45.116999999999997</v>
      </c>
      <c r="I148" s="175"/>
      <c r="L148" s="170"/>
      <c r="M148" s="176"/>
      <c r="N148" s="177"/>
      <c r="O148" s="177"/>
      <c r="P148" s="177"/>
      <c r="Q148" s="177"/>
      <c r="R148" s="177"/>
      <c r="S148" s="177"/>
      <c r="T148" s="178"/>
      <c r="AT148" s="172" t="s">
        <v>175</v>
      </c>
      <c r="AU148" s="172" t="s">
        <v>88</v>
      </c>
      <c r="AV148" s="12" t="s">
        <v>88</v>
      </c>
      <c r="AW148" s="12" t="s">
        <v>36</v>
      </c>
      <c r="AX148" s="12" t="s">
        <v>21</v>
      </c>
      <c r="AY148" s="172" t="s">
        <v>166</v>
      </c>
    </row>
    <row r="149" spans="2:65" s="1" customFormat="1" ht="36" customHeight="1">
      <c r="B149" s="156"/>
      <c r="C149" s="157" t="s">
        <v>201</v>
      </c>
      <c r="D149" s="157" t="s">
        <v>168</v>
      </c>
      <c r="E149" s="158" t="s">
        <v>359</v>
      </c>
      <c r="F149" s="159" t="s">
        <v>360</v>
      </c>
      <c r="G149" s="160" t="s">
        <v>171</v>
      </c>
      <c r="H149" s="161">
        <v>28.195</v>
      </c>
      <c r="I149" s="162"/>
      <c r="J149" s="163">
        <f>ROUND(I149*H149,2)</f>
        <v>0</v>
      </c>
      <c r="K149" s="159" t="s">
        <v>172</v>
      </c>
      <c r="L149" s="32"/>
      <c r="M149" s="164" t="s">
        <v>1</v>
      </c>
      <c r="N149" s="165" t="s">
        <v>45</v>
      </c>
      <c r="O149" s="55"/>
      <c r="P149" s="166">
        <f>O149*H149</f>
        <v>0</v>
      </c>
      <c r="Q149" s="166">
        <v>0</v>
      </c>
      <c r="R149" s="166">
        <f>Q149*H149</f>
        <v>0</v>
      </c>
      <c r="S149" s="166">
        <v>0</v>
      </c>
      <c r="T149" s="167">
        <f>S149*H149</f>
        <v>0</v>
      </c>
      <c r="AR149" s="168" t="s">
        <v>173</v>
      </c>
      <c r="AT149" s="168" t="s">
        <v>168</v>
      </c>
      <c r="AU149" s="168" t="s">
        <v>88</v>
      </c>
      <c r="AY149" s="17" t="s">
        <v>166</v>
      </c>
      <c r="BE149" s="169">
        <f>IF(N149="základní",J149,0)</f>
        <v>0</v>
      </c>
      <c r="BF149" s="169">
        <f>IF(N149="snížená",J149,0)</f>
        <v>0</v>
      </c>
      <c r="BG149" s="169">
        <f>IF(N149="zákl. přenesená",J149,0)</f>
        <v>0</v>
      </c>
      <c r="BH149" s="169">
        <f>IF(N149="sníž. přenesená",J149,0)</f>
        <v>0</v>
      </c>
      <c r="BI149" s="169">
        <f>IF(N149="nulová",J149,0)</f>
        <v>0</v>
      </c>
      <c r="BJ149" s="17" t="s">
        <v>21</v>
      </c>
      <c r="BK149" s="169">
        <f>ROUND(I149*H149,2)</f>
        <v>0</v>
      </c>
      <c r="BL149" s="17" t="s">
        <v>173</v>
      </c>
      <c r="BM149" s="168" t="s">
        <v>361</v>
      </c>
    </row>
    <row r="150" spans="2:65" s="12" customFormat="1" ht="10.199999999999999">
      <c r="B150" s="170"/>
      <c r="D150" s="171" t="s">
        <v>175</v>
      </c>
      <c r="E150" s="172" t="s">
        <v>1</v>
      </c>
      <c r="F150" s="173" t="s">
        <v>356</v>
      </c>
      <c r="H150" s="174">
        <v>28.195</v>
      </c>
      <c r="I150" s="175"/>
      <c r="L150" s="170"/>
      <c r="M150" s="176"/>
      <c r="N150" s="177"/>
      <c r="O150" s="177"/>
      <c r="P150" s="177"/>
      <c r="Q150" s="177"/>
      <c r="R150" s="177"/>
      <c r="S150" s="177"/>
      <c r="T150" s="178"/>
      <c r="AT150" s="172" t="s">
        <v>175</v>
      </c>
      <c r="AU150" s="172" t="s">
        <v>88</v>
      </c>
      <c r="AV150" s="12" t="s">
        <v>88</v>
      </c>
      <c r="AW150" s="12" t="s">
        <v>36</v>
      </c>
      <c r="AX150" s="12" t="s">
        <v>21</v>
      </c>
      <c r="AY150" s="172" t="s">
        <v>166</v>
      </c>
    </row>
    <row r="151" spans="2:65" s="1" customFormat="1" ht="36" customHeight="1">
      <c r="B151" s="156"/>
      <c r="C151" s="157" t="s">
        <v>206</v>
      </c>
      <c r="D151" s="157" t="s">
        <v>168</v>
      </c>
      <c r="E151" s="158" t="s">
        <v>362</v>
      </c>
      <c r="F151" s="159" t="s">
        <v>363</v>
      </c>
      <c r="G151" s="160" t="s">
        <v>197</v>
      </c>
      <c r="H151" s="161">
        <v>322</v>
      </c>
      <c r="I151" s="162"/>
      <c r="J151" s="163">
        <f>ROUND(I151*H151,2)</f>
        <v>0</v>
      </c>
      <c r="K151" s="159" t="s">
        <v>172</v>
      </c>
      <c r="L151" s="32"/>
      <c r="M151" s="164" t="s">
        <v>1</v>
      </c>
      <c r="N151" s="165" t="s">
        <v>45</v>
      </c>
      <c r="O151" s="55"/>
      <c r="P151" s="166">
        <f>O151*H151</f>
        <v>0</v>
      </c>
      <c r="Q151" s="166">
        <v>0</v>
      </c>
      <c r="R151" s="166">
        <f>Q151*H151</f>
        <v>0</v>
      </c>
      <c r="S151" s="166">
        <v>0</v>
      </c>
      <c r="T151" s="167">
        <f>S151*H151</f>
        <v>0</v>
      </c>
      <c r="AR151" s="168" t="s">
        <v>173</v>
      </c>
      <c r="AT151" s="168" t="s">
        <v>168</v>
      </c>
      <c r="AU151" s="168" t="s">
        <v>88</v>
      </c>
      <c r="AY151" s="17" t="s">
        <v>166</v>
      </c>
      <c r="BE151" s="169">
        <f>IF(N151="základní",J151,0)</f>
        <v>0</v>
      </c>
      <c r="BF151" s="169">
        <f>IF(N151="snížená",J151,0)</f>
        <v>0</v>
      </c>
      <c r="BG151" s="169">
        <f>IF(N151="zákl. přenesená",J151,0)</f>
        <v>0</v>
      </c>
      <c r="BH151" s="169">
        <f>IF(N151="sníž. přenesená",J151,0)</f>
        <v>0</v>
      </c>
      <c r="BI151" s="169">
        <f>IF(N151="nulová",J151,0)</f>
        <v>0</v>
      </c>
      <c r="BJ151" s="17" t="s">
        <v>21</v>
      </c>
      <c r="BK151" s="169">
        <f>ROUND(I151*H151,2)</f>
        <v>0</v>
      </c>
      <c r="BL151" s="17" t="s">
        <v>173</v>
      </c>
      <c r="BM151" s="168" t="s">
        <v>364</v>
      </c>
    </row>
    <row r="152" spans="2:65" s="12" customFormat="1" ht="10.199999999999999">
      <c r="B152" s="170"/>
      <c r="D152" s="171" t="s">
        <v>175</v>
      </c>
      <c r="E152" s="172" t="s">
        <v>1</v>
      </c>
      <c r="F152" s="173" t="s">
        <v>365</v>
      </c>
      <c r="H152" s="174">
        <v>384</v>
      </c>
      <c r="I152" s="175"/>
      <c r="L152" s="170"/>
      <c r="M152" s="176"/>
      <c r="N152" s="177"/>
      <c r="O152" s="177"/>
      <c r="P152" s="177"/>
      <c r="Q152" s="177"/>
      <c r="R152" s="177"/>
      <c r="S152" s="177"/>
      <c r="T152" s="178"/>
      <c r="AT152" s="172" t="s">
        <v>175</v>
      </c>
      <c r="AU152" s="172" t="s">
        <v>88</v>
      </c>
      <c r="AV152" s="12" t="s">
        <v>88</v>
      </c>
      <c r="AW152" s="12" t="s">
        <v>36</v>
      </c>
      <c r="AX152" s="12" t="s">
        <v>80</v>
      </c>
      <c r="AY152" s="172" t="s">
        <v>166</v>
      </c>
    </row>
    <row r="153" spans="2:65" s="12" customFormat="1" ht="10.199999999999999">
      <c r="B153" s="170"/>
      <c r="D153" s="171" t="s">
        <v>175</v>
      </c>
      <c r="E153" s="172" t="s">
        <v>1</v>
      </c>
      <c r="F153" s="173" t="s">
        <v>366</v>
      </c>
      <c r="H153" s="174">
        <v>-62</v>
      </c>
      <c r="I153" s="175"/>
      <c r="L153" s="170"/>
      <c r="M153" s="176"/>
      <c r="N153" s="177"/>
      <c r="O153" s="177"/>
      <c r="P153" s="177"/>
      <c r="Q153" s="177"/>
      <c r="R153" s="177"/>
      <c r="S153" s="177"/>
      <c r="T153" s="178"/>
      <c r="AT153" s="172" t="s">
        <v>175</v>
      </c>
      <c r="AU153" s="172" t="s">
        <v>88</v>
      </c>
      <c r="AV153" s="12" t="s">
        <v>88</v>
      </c>
      <c r="AW153" s="12" t="s">
        <v>36</v>
      </c>
      <c r="AX153" s="12" t="s">
        <v>80</v>
      </c>
      <c r="AY153" s="172" t="s">
        <v>166</v>
      </c>
    </row>
    <row r="154" spans="2:65" s="13" customFormat="1" ht="10.199999999999999">
      <c r="B154" s="194"/>
      <c r="D154" s="171" t="s">
        <v>175</v>
      </c>
      <c r="E154" s="195" t="s">
        <v>1</v>
      </c>
      <c r="F154" s="196" t="s">
        <v>367</v>
      </c>
      <c r="H154" s="197">
        <v>322</v>
      </c>
      <c r="I154" s="198"/>
      <c r="L154" s="194"/>
      <c r="M154" s="199"/>
      <c r="N154" s="200"/>
      <c r="O154" s="200"/>
      <c r="P154" s="200"/>
      <c r="Q154" s="200"/>
      <c r="R154" s="200"/>
      <c r="S154" s="200"/>
      <c r="T154" s="201"/>
      <c r="AT154" s="195" t="s">
        <v>175</v>
      </c>
      <c r="AU154" s="195" t="s">
        <v>88</v>
      </c>
      <c r="AV154" s="13" t="s">
        <v>173</v>
      </c>
      <c r="AW154" s="13" t="s">
        <v>36</v>
      </c>
      <c r="AX154" s="13" t="s">
        <v>21</v>
      </c>
      <c r="AY154" s="195" t="s">
        <v>166</v>
      </c>
    </row>
    <row r="155" spans="2:65" s="1" customFormat="1" ht="24" customHeight="1">
      <c r="B155" s="156"/>
      <c r="C155" s="157" t="s">
        <v>211</v>
      </c>
      <c r="D155" s="157" t="s">
        <v>168</v>
      </c>
      <c r="E155" s="158" t="s">
        <v>195</v>
      </c>
      <c r="F155" s="159" t="s">
        <v>196</v>
      </c>
      <c r="G155" s="160" t="s">
        <v>197</v>
      </c>
      <c r="H155" s="161">
        <v>384</v>
      </c>
      <c r="I155" s="162"/>
      <c r="J155" s="163">
        <f>ROUND(I155*H155,2)</f>
        <v>0</v>
      </c>
      <c r="K155" s="159" t="s">
        <v>172</v>
      </c>
      <c r="L155" s="32"/>
      <c r="M155" s="164" t="s">
        <v>1</v>
      </c>
      <c r="N155" s="165" t="s">
        <v>45</v>
      </c>
      <c r="O155" s="55"/>
      <c r="P155" s="166">
        <f>O155*H155</f>
        <v>0</v>
      </c>
      <c r="Q155" s="166">
        <v>0</v>
      </c>
      <c r="R155" s="166">
        <f>Q155*H155</f>
        <v>0</v>
      </c>
      <c r="S155" s="166">
        <v>0</v>
      </c>
      <c r="T155" s="167">
        <f>S155*H155</f>
        <v>0</v>
      </c>
      <c r="AR155" s="168" t="s">
        <v>173</v>
      </c>
      <c r="AT155" s="168" t="s">
        <v>168</v>
      </c>
      <c r="AU155" s="168" t="s">
        <v>88</v>
      </c>
      <c r="AY155" s="17" t="s">
        <v>166</v>
      </c>
      <c r="BE155" s="169">
        <f>IF(N155="základní",J155,0)</f>
        <v>0</v>
      </c>
      <c r="BF155" s="169">
        <f>IF(N155="snížená",J155,0)</f>
        <v>0</v>
      </c>
      <c r="BG155" s="169">
        <f>IF(N155="zákl. přenesená",J155,0)</f>
        <v>0</v>
      </c>
      <c r="BH155" s="169">
        <f>IF(N155="sníž. přenesená",J155,0)</f>
        <v>0</v>
      </c>
      <c r="BI155" s="169">
        <f>IF(N155="nulová",J155,0)</f>
        <v>0</v>
      </c>
      <c r="BJ155" s="17" t="s">
        <v>21</v>
      </c>
      <c r="BK155" s="169">
        <f>ROUND(I155*H155,2)</f>
        <v>0</v>
      </c>
      <c r="BL155" s="17" t="s">
        <v>173</v>
      </c>
      <c r="BM155" s="168" t="s">
        <v>368</v>
      </c>
    </row>
    <row r="156" spans="2:65" s="12" customFormat="1" ht="10.199999999999999">
      <c r="B156" s="170"/>
      <c r="D156" s="171" t="s">
        <v>175</v>
      </c>
      <c r="E156" s="172" t="s">
        <v>1</v>
      </c>
      <c r="F156" s="173" t="s">
        <v>365</v>
      </c>
      <c r="H156" s="174">
        <v>384</v>
      </c>
      <c r="I156" s="175"/>
      <c r="L156" s="170"/>
      <c r="M156" s="176"/>
      <c r="N156" s="177"/>
      <c r="O156" s="177"/>
      <c r="P156" s="177"/>
      <c r="Q156" s="177"/>
      <c r="R156" s="177"/>
      <c r="S156" s="177"/>
      <c r="T156" s="178"/>
      <c r="AT156" s="172" t="s">
        <v>175</v>
      </c>
      <c r="AU156" s="172" t="s">
        <v>88</v>
      </c>
      <c r="AV156" s="12" t="s">
        <v>88</v>
      </c>
      <c r="AW156" s="12" t="s">
        <v>36</v>
      </c>
      <c r="AX156" s="12" t="s">
        <v>21</v>
      </c>
      <c r="AY156" s="172" t="s">
        <v>166</v>
      </c>
    </row>
    <row r="157" spans="2:65" s="11" customFormat="1" ht="22.8" customHeight="1">
      <c r="B157" s="143"/>
      <c r="D157" s="144" t="s">
        <v>79</v>
      </c>
      <c r="E157" s="154" t="s">
        <v>88</v>
      </c>
      <c r="F157" s="154" t="s">
        <v>200</v>
      </c>
      <c r="I157" s="146"/>
      <c r="J157" s="155">
        <f>BK157</f>
        <v>0</v>
      </c>
      <c r="L157" s="143"/>
      <c r="M157" s="148"/>
      <c r="N157" s="149"/>
      <c r="O157" s="149"/>
      <c r="P157" s="150">
        <f>SUM(P158:P179)</f>
        <v>0</v>
      </c>
      <c r="Q157" s="149"/>
      <c r="R157" s="150">
        <f>SUM(R158:R179)</f>
        <v>73.975176899999994</v>
      </c>
      <c r="S157" s="149"/>
      <c r="T157" s="151">
        <f>SUM(T158:T179)</f>
        <v>0</v>
      </c>
      <c r="AR157" s="144" t="s">
        <v>21</v>
      </c>
      <c r="AT157" s="152" t="s">
        <v>79</v>
      </c>
      <c r="AU157" s="152" t="s">
        <v>21</v>
      </c>
      <c r="AY157" s="144" t="s">
        <v>166</v>
      </c>
      <c r="BK157" s="153">
        <f>SUM(BK158:BK179)</f>
        <v>0</v>
      </c>
    </row>
    <row r="158" spans="2:65" s="1" customFormat="1" ht="24" customHeight="1">
      <c r="B158" s="156"/>
      <c r="C158" s="157" t="s">
        <v>26</v>
      </c>
      <c r="D158" s="157" t="s">
        <v>168</v>
      </c>
      <c r="E158" s="158" t="s">
        <v>202</v>
      </c>
      <c r="F158" s="159" t="s">
        <v>203</v>
      </c>
      <c r="G158" s="160" t="s">
        <v>171</v>
      </c>
      <c r="H158" s="161">
        <v>6.21</v>
      </c>
      <c r="I158" s="162"/>
      <c r="J158" s="163">
        <f>ROUND(I158*H158,2)</f>
        <v>0</v>
      </c>
      <c r="K158" s="159" t="s">
        <v>172</v>
      </c>
      <c r="L158" s="32"/>
      <c r="M158" s="164" t="s">
        <v>1</v>
      </c>
      <c r="N158" s="165" t="s">
        <v>45</v>
      </c>
      <c r="O158" s="55"/>
      <c r="P158" s="166">
        <f>O158*H158</f>
        <v>0</v>
      </c>
      <c r="Q158" s="166">
        <v>1.98</v>
      </c>
      <c r="R158" s="166">
        <f>Q158*H158</f>
        <v>12.2958</v>
      </c>
      <c r="S158" s="166">
        <v>0</v>
      </c>
      <c r="T158" s="167">
        <f>S158*H158</f>
        <v>0</v>
      </c>
      <c r="AR158" s="168" t="s">
        <v>173</v>
      </c>
      <c r="AT158" s="168" t="s">
        <v>168</v>
      </c>
      <c r="AU158" s="168" t="s">
        <v>88</v>
      </c>
      <c r="AY158" s="17" t="s">
        <v>166</v>
      </c>
      <c r="BE158" s="169">
        <f>IF(N158="základní",J158,0)</f>
        <v>0</v>
      </c>
      <c r="BF158" s="169">
        <f>IF(N158="snížená",J158,0)</f>
        <v>0</v>
      </c>
      <c r="BG158" s="169">
        <f>IF(N158="zákl. přenesená",J158,0)</f>
        <v>0</v>
      </c>
      <c r="BH158" s="169">
        <f>IF(N158="sníž. přenesená",J158,0)</f>
        <v>0</v>
      </c>
      <c r="BI158" s="169">
        <f>IF(N158="nulová",J158,0)</f>
        <v>0</v>
      </c>
      <c r="BJ158" s="17" t="s">
        <v>21</v>
      </c>
      <c r="BK158" s="169">
        <f>ROUND(I158*H158,2)</f>
        <v>0</v>
      </c>
      <c r="BL158" s="17" t="s">
        <v>173</v>
      </c>
      <c r="BM158" s="168" t="s">
        <v>369</v>
      </c>
    </row>
    <row r="159" spans="2:65" s="12" customFormat="1" ht="10.199999999999999">
      <c r="B159" s="170"/>
      <c r="D159" s="171" t="s">
        <v>175</v>
      </c>
      <c r="E159" s="172" t="s">
        <v>1</v>
      </c>
      <c r="F159" s="173" t="s">
        <v>370</v>
      </c>
      <c r="H159" s="174">
        <v>3.3319999999999999</v>
      </c>
      <c r="I159" s="175"/>
      <c r="L159" s="170"/>
      <c r="M159" s="176"/>
      <c r="N159" s="177"/>
      <c r="O159" s="177"/>
      <c r="P159" s="177"/>
      <c r="Q159" s="177"/>
      <c r="R159" s="177"/>
      <c r="S159" s="177"/>
      <c r="T159" s="178"/>
      <c r="AT159" s="172" t="s">
        <v>175</v>
      </c>
      <c r="AU159" s="172" t="s">
        <v>88</v>
      </c>
      <c r="AV159" s="12" t="s">
        <v>88</v>
      </c>
      <c r="AW159" s="12" t="s">
        <v>36</v>
      </c>
      <c r="AX159" s="12" t="s">
        <v>80</v>
      </c>
      <c r="AY159" s="172" t="s">
        <v>166</v>
      </c>
    </row>
    <row r="160" spans="2:65" s="12" customFormat="1" ht="10.199999999999999">
      <c r="B160" s="170"/>
      <c r="D160" s="171" t="s">
        <v>175</v>
      </c>
      <c r="E160" s="172" t="s">
        <v>1</v>
      </c>
      <c r="F160" s="173" t="s">
        <v>371</v>
      </c>
      <c r="H160" s="174">
        <v>2.8780000000000001</v>
      </c>
      <c r="I160" s="175"/>
      <c r="L160" s="170"/>
      <c r="M160" s="176"/>
      <c r="N160" s="177"/>
      <c r="O160" s="177"/>
      <c r="P160" s="177"/>
      <c r="Q160" s="177"/>
      <c r="R160" s="177"/>
      <c r="S160" s="177"/>
      <c r="T160" s="178"/>
      <c r="AT160" s="172" t="s">
        <v>175</v>
      </c>
      <c r="AU160" s="172" t="s">
        <v>88</v>
      </c>
      <c r="AV160" s="12" t="s">
        <v>88</v>
      </c>
      <c r="AW160" s="12" t="s">
        <v>36</v>
      </c>
      <c r="AX160" s="12" t="s">
        <v>80</v>
      </c>
      <c r="AY160" s="172" t="s">
        <v>166</v>
      </c>
    </row>
    <row r="161" spans="2:65" s="13" customFormat="1" ht="10.199999999999999">
      <c r="B161" s="194"/>
      <c r="D161" s="171" t="s">
        <v>175</v>
      </c>
      <c r="E161" s="195" t="s">
        <v>1</v>
      </c>
      <c r="F161" s="196" t="s">
        <v>367</v>
      </c>
      <c r="H161" s="197">
        <v>6.21</v>
      </c>
      <c r="I161" s="198"/>
      <c r="L161" s="194"/>
      <c r="M161" s="199"/>
      <c r="N161" s="200"/>
      <c r="O161" s="200"/>
      <c r="P161" s="200"/>
      <c r="Q161" s="200"/>
      <c r="R161" s="200"/>
      <c r="S161" s="200"/>
      <c r="T161" s="201"/>
      <c r="AT161" s="195" t="s">
        <v>175</v>
      </c>
      <c r="AU161" s="195" t="s">
        <v>88</v>
      </c>
      <c r="AV161" s="13" t="s">
        <v>173</v>
      </c>
      <c r="AW161" s="13" t="s">
        <v>36</v>
      </c>
      <c r="AX161" s="13" t="s">
        <v>21</v>
      </c>
      <c r="AY161" s="195" t="s">
        <v>166</v>
      </c>
    </row>
    <row r="162" spans="2:65" s="1" customFormat="1" ht="24" customHeight="1">
      <c r="B162" s="156"/>
      <c r="C162" s="157" t="s">
        <v>220</v>
      </c>
      <c r="D162" s="157" t="s">
        <v>168</v>
      </c>
      <c r="E162" s="158" t="s">
        <v>372</v>
      </c>
      <c r="F162" s="159" t="s">
        <v>373</v>
      </c>
      <c r="G162" s="160" t="s">
        <v>171</v>
      </c>
      <c r="H162" s="161">
        <v>10.395</v>
      </c>
      <c r="I162" s="162"/>
      <c r="J162" s="163">
        <f>ROUND(I162*H162,2)</f>
        <v>0</v>
      </c>
      <c r="K162" s="159" t="s">
        <v>172</v>
      </c>
      <c r="L162" s="32"/>
      <c r="M162" s="164" t="s">
        <v>1</v>
      </c>
      <c r="N162" s="165" t="s">
        <v>45</v>
      </c>
      <c r="O162" s="55"/>
      <c r="P162" s="166">
        <f>O162*H162</f>
        <v>0</v>
      </c>
      <c r="Q162" s="166">
        <v>2.45329</v>
      </c>
      <c r="R162" s="166">
        <f>Q162*H162</f>
        <v>25.501949549999999</v>
      </c>
      <c r="S162" s="166">
        <v>0</v>
      </c>
      <c r="T162" s="167">
        <f>S162*H162</f>
        <v>0</v>
      </c>
      <c r="AR162" s="168" t="s">
        <v>173</v>
      </c>
      <c r="AT162" s="168" t="s">
        <v>168</v>
      </c>
      <c r="AU162" s="168" t="s">
        <v>88</v>
      </c>
      <c r="AY162" s="17" t="s">
        <v>166</v>
      </c>
      <c r="BE162" s="169">
        <f>IF(N162="základní",J162,0)</f>
        <v>0</v>
      </c>
      <c r="BF162" s="169">
        <f>IF(N162="snížená",J162,0)</f>
        <v>0</v>
      </c>
      <c r="BG162" s="169">
        <f>IF(N162="zákl. přenesená",J162,0)</f>
        <v>0</v>
      </c>
      <c r="BH162" s="169">
        <f>IF(N162="sníž. přenesená",J162,0)</f>
        <v>0</v>
      </c>
      <c r="BI162" s="169">
        <f>IF(N162="nulová",J162,0)</f>
        <v>0</v>
      </c>
      <c r="BJ162" s="17" t="s">
        <v>21</v>
      </c>
      <c r="BK162" s="169">
        <f>ROUND(I162*H162,2)</f>
        <v>0</v>
      </c>
      <c r="BL162" s="17" t="s">
        <v>173</v>
      </c>
      <c r="BM162" s="168" t="s">
        <v>374</v>
      </c>
    </row>
    <row r="163" spans="2:65" s="12" customFormat="1" ht="10.199999999999999">
      <c r="B163" s="170"/>
      <c r="D163" s="171" t="s">
        <v>175</v>
      </c>
      <c r="E163" s="172" t="s">
        <v>1</v>
      </c>
      <c r="F163" s="173" t="s">
        <v>375</v>
      </c>
      <c r="H163" s="174">
        <v>10.395</v>
      </c>
      <c r="I163" s="175"/>
      <c r="L163" s="170"/>
      <c r="M163" s="176"/>
      <c r="N163" s="177"/>
      <c r="O163" s="177"/>
      <c r="P163" s="177"/>
      <c r="Q163" s="177"/>
      <c r="R163" s="177"/>
      <c r="S163" s="177"/>
      <c r="T163" s="178"/>
      <c r="AT163" s="172" t="s">
        <v>175</v>
      </c>
      <c r="AU163" s="172" t="s">
        <v>88</v>
      </c>
      <c r="AV163" s="12" t="s">
        <v>88</v>
      </c>
      <c r="AW163" s="12" t="s">
        <v>36</v>
      </c>
      <c r="AX163" s="12" t="s">
        <v>21</v>
      </c>
      <c r="AY163" s="172" t="s">
        <v>166</v>
      </c>
    </row>
    <row r="164" spans="2:65" s="1" customFormat="1" ht="48" customHeight="1">
      <c r="B164" s="156"/>
      <c r="C164" s="157" t="s">
        <v>225</v>
      </c>
      <c r="D164" s="157" t="s">
        <v>168</v>
      </c>
      <c r="E164" s="158" t="s">
        <v>376</v>
      </c>
      <c r="F164" s="159" t="s">
        <v>377</v>
      </c>
      <c r="G164" s="160" t="s">
        <v>197</v>
      </c>
      <c r="H164" s="161">
        <v>69.3</v>
      </c>
      <c r="I164" s="162"/>
      <c r="J164" s="163">
        <f>ROUND(I164*H164,2)</f>
        <v>0</v>
      </c>
      <c r="K164" s="159" t="s">
        <v>172</v>
      </c>
      <c r="L164" s="32"/>
      <c r="M164" s="164" t="s">
        <v>1</v>
      </c>
      <c r="N164" s="165" t="s">
        <v>45</v>
      </c>
      <c r="O164" s="55"/>
      <c r="P164" s="166">
        <f>O164*H164</f>
        <v>0</v>
      </c>
      <c r="Q164" s="166">
        <v>1.0300000000000001E-3</v>
      </c>
      <c r="R164" s="166">
        <f>Q164*H164</f>
        <v>7.1378999999999998E-2</v>
      </c>
      <c r="S164" s="166">
        <v>0</v>
      </c>
      <c r="T164" s="167">
        <f>S164*H164</f>
        <v>0</v>
      </c>
      <c r="AR164" s="168" t="s">
        <v>173</v>
      </c>
      <c r="AT164" s="168" t="s">
        <v>168</v>
      </c>
      <c r="AU164" s="168" t="s">
        <v>88</v>
      </c>
      <c r="AY164" s="17" t="s">
        <v>166</v>
      </c>
      <c r="BE164" s="169">
        <f>IF(N164="základní",J164,0)</f>
        <v>0</v>
      </c>
      <c r="BF164" s="169">
        <f>IF(N164="snížená",J164,0)</f>
        <v>0</v>
      </c>
      <c r="BG164" s="169">
        <f>IF(N164="zákl. přenesená",J164,0)</f>
        <v>0</v>
      </c>
      <c r="BH164" s="169">
        <f>IF(N164="sníž. přenesená",J164,0)</f>
        <v>0</v>
      </c>
      <c r="BI164" s="169">
        <f>IF(N164="nulová",J164,0)</f>
        <v>0</v>
      </c>
      <c r="BJ164" s="17" t="s">
        <v>21</v>
      </c>
      <c r="BK164" s="169">
        <f>ROUND(I164*H164,2)</f>
        <v>0</v>
      </c>
      <c r="BL164" s="17" t="s">
        <v>173</v>
      </c>
      <c r="BM164" s="168" t="s">
        <v>378</v>
      </c>
    </row>
    <row r="165" spans="2:65" s="12" customFormat="1" ht="10.199999999999999">
      <c r="B165" s="170"/>
      <c r="D165" s="171" t="s">
        <v>175</v>
      </c>
      <c r="E165" s="172" t="s">
        <v>1</v>
      </c>
      <c r="F165" s="173" t="s">
        <v>379</v>
      </c>
      <c r="H165" s="174">
        <v>69.3</v>
      </c>
      <c r="I165" s="175"/>
      <c r="L165" s="170"/>
      <c r="M165" s="176"/>
      <c r="N165" s="177"/>
      <c r="O165" s="177"/>
      <c r="P165" s="177"/>
      <c r="Q165" s="177"/>
      <c r="R165" s="177"/>
      <c r="S165" s="177"/>
      <c r="T165" s="178"/>
      <c r="AT165" s="172" t="s">
        <v>175</v>
      </c>
      <c r="AU165" s="172" t="s">
        <v>88</v>
      </c>
      <c r="AV165" s="12" t="s">
        <v>88</v>
      </c>
      <c r="AW165" s="12" t="s">
        <v>36</v>
      </c>
      <c r="AX165" s="12" t="s">
        <v>21</v>
      </c>
      <c r="AY165" s="172" t="s">
        <v>166</v>
      </c>
    </row>
    <row r="166" spans="2:65" s="1" customFormat="1" ht="48" customHeight="1">
      <c r="B166" s="156"/>
      <c r="C166" s="157" t="s">
        <v>232</v>
      </c>
      <c r="D166" s="157" t="s">
        <v>168</v>
      </c>
      <c r="E166" s="158" t="s">
        <v>380</v>
      </c>
      <c r="F166" s="159" t="s">
        <v>381</v>
      </c>
      <c r="G166" s="160" t="s">
        <v>197</v>
      </c>
      <c r="H166" s="161">
        <v>69.3</v>
      </c>
      <c r="I166" s="162"/>
      <c r="J166" s="163">
        <f>ROUND(I166*H166,2)</f>
        <v>0</v>
      </c>
      <c r="K166" s="159" t="s">
        <v>172</v>
      </c>
      <c r="L166" s="32"/>
      <c r="M166" s="164" t="s">
        <v>1</v>
      </c>
      <c r="N166" s="165" t="s">
        <v>45</v>
      </c>
      <c r="O166" s="55"/>
      <c r="P166" s="166">
        <f>O166*H166</f>
        <v>0</v>
      </c>
      <c r="Q166" s="166">
        <v>0</v>
      </c>
      <c r="R166" s="166">
        <f>Q166*H166</f>
        <v>0</v>
      </c>
      <c r="S166" s="166">
        <v>0</v>
      </c>
      <c r="T166" s="167">
        <f>S166*H166</f>
        <v>0</v>
      </c>
      <c r="AR166" s="168" t="s">
        <v>173</v>
      </c>
      <c r="AT166" s="168" t="s">
        <v>168</v>
      </c>
      <c r="AU166" s="168" t="s">
        <v>88</v>
      </c>
      <c r="AY166" s="17" t="s">
        <v>166</v>
      </c>
      <c r="BE166" s="169">
        <f>IF(N166="základní",J166,0)</f>
        <v>0</v>
      </c>
      <c r="BF166" s="169">
        <f>IF(N166="snížená",J166,0)</f>
        <v>0</v>
      </c>
      <c r="BG166" s="169">
        <f>IF(N166="zákl. přenesená",J166,0)</f>
        <v>0</v>
      </c>
      <c r="BH166" s="169">
        <f>IF(N166="sníž. přenesená",J166,0)</f>
        <v>0</v>
      </c>
      <c r="BI166" s="169">
        <f>IF(N166="nulová",J166,0)</f>
        <v>0</v>
      </c>
      <c r="BJ166" s="17" t="s">
        <v>21</v>
      </c>
      <c r="BK166" s="169">
        <f>ROUND(I166*H166,2)</f>
        <v>0</v>
      </c>
      <c r="BL166" s="17" t="s">
        <v>173</v>
      </c>
      <c r="BM166" s="168" t="s">
        <v>382</v>
      </c>
    </row>
    <row r="167" spans="2:65" s="1" customFormat="1" ht="24" customHeight="1">
      <c r="B167" s="156"/>
      <c r="C167" s="157" t="s">
        <v>236</v>
      </c>
      <c r="D167" s="157" t="s">
        <v>168</v>
      </c>
      <c r="E167" s="158" t="s">
        <v>383</v>
      </c>
      <c r="F167" s="159" t="s">
        <v>384</v>
      </c>
      <c r="G167" s="160" t="s">
        <v>171</v>
      </c>
      <c r="H167" s="161">
        <v>14.301</v>
      </c>
      <c r="I167" s="162"/>
      <c r="J167" s="163">
        <f>ROUND(I167*H167,2)</f>
        <v>0</v>
      </c>
      <c r="K167" s="159" t="s">
        <v>172</v>
      </c>
      <c r="L167" s="32"/>
      <c r="M167" s="164" t="s">
        <v>1</v>
      </c>
      <c r="N167" s="165" t="s">
        <v>45</v>
      </c>
      <c r="O167" s="55"/>
      <c r="P167" s="166">
        <f>O167*H167</f>
        <v>0</v>
      </c>
      <c r="Q167" s="166">
        <v>2.45329</v>
      </c>
      <c r="R167" s="166">
        <f>Q167*H167</f>
        <v>35.084500290000001</v>
      </c>
      <c r="S167" s="166">
        <v>0</v>
      </c>
      <c r="T167" s="167">
        <f>S167*H167</f>
        <v>0</v>
      </c>
      <c r="AR167" s="168" t="s">
        <v>173</v>
      </c>
      <c r="AT167" s="168" t="s">
        <v>168</v>
      </c>
      <c r="AU167" s="168" t="s">
        <v>88</v>
      </c>
      <c r="AY167" s="17" t="s">
        <v>166</v>
      </c>
      <c r="BE167" s="169">
        <f>IF(N167="základní",J167,0)</f>
        <v>0</v>
      </c>
      <c r="BF167" s="169">
        <f>IF(N167="snížená",J167,0)</f>
        <v>0</v>
      </c>
      <c r="BG167" s="169">
        <f>IF(N167="zákl. přenesená",J167,0)</f>
        <v>0</v>
      </c>
      <c r="BH167" s="169">
        <f>IF(N167="sníž. přenesená",J167,0)</f>
        <v>0</v>
      </c>
      <c r="BI167" s="169">
        <f>IF(N167="nulová",J167,0)</f>
        <v>0</v>
      </c>
      <c r="BJ167" s="17" t="s">
        <v>21</v>
      </c>
      <c r="BK167" s="169">
        <f>ROUND(I167*H167,2)</f>
        <v>0</v>
      </c>
      <c r="BL167" s="17" t="s">
        <v>173</v>
      </c>
      <c r="BM167" s="168" t="s">
        <v>385</v>
      </c>
    </row>
    <row r="168" spans="2:65" s="12" customFormat="1" ht="10.199999999999999">
      <c r="B168" s="170"/>
      <c r="D168" s="171" t="s">
        <v>175</v>
      </c>
      <c r="E168" s="172" t="s">
        <v>1</v>
      </c>
      <c r="F168" s="173" t="s">
        <v>386</v>
      </c>
      <c r="H168" s="174">
        <v>8.0640000000000001</v>
      </c>
      <c r="I168" s="175"/>
      <c r="L168" s="170"/>
      <c r="M168" s="176"/>
      <c r="N168" s="177"/>
      <c r="O168" s="177"/>
      <c r="P168" s="177"/>
      <c r="Q168" s="177"/>
      <c r="R168" s="177"/>
      <c r="S168" s="177"/>
      <c r="T168" s="178"/>
      <c r="AT168" s="172" t="s">
        <v>175</v>
      </c>
      <c r="AU168" s="172" t="s">
        <v>88</v>
      </c>
      <c r="AV168" s="12" t="s">
        <v>88</v>
      </c>
      <c r="AW168" s="12" t="s">
        <v>36</v>
      </c>
      <c r="AX168" s="12" t="s">
        <v>80</v>
      </c>
      <c r="AY168" s="172" t="s">
        <v>166</v>
      </c>
    </row>
    <row r="169" spans="2:65" s="12" customFormat="1" ht="10.199999999999999">
      <c r="B169" s="170"/>
      <c r="D169" s="171" t="s">
        <v>175</v>
      </c>
      <c r="E169" s="172" t="s">
        <v>1</v>
      </c>
      <c r="F169" s="173" t="s">
        <v>387</v>
      </c>
      <c r="H169" s="174">
        <v>6.2370000000000001</v>
      </c>
      <c r="I169" s="175"/>
      <c r="L169" s="170"/>
      <c r="M169" s="176"/>
      <c r="N169" s="177"/>
      <c r="O169" s="177"/>
      <c r="P169" s="177"/>
      <c r="Q169" s="177"/>
      <c r="R169" s="177"/>
      <c r="S169" s="177"/>
      <c r="T169" s="178"/>
      <c r="AT169" s="172" t="s">
        <v>175</v>
      </c>
      <c r="AU169" s="172" t="s">
        <v>88</v>
      </c>
      <c r="AV169" s="12" t="s">
        <v>88</v>
      </c>
      <c r="AW169" s="12" t="s">
        <v>36</v>
      </c>
      <c r="AX169" s="12" t="s">
        <v>80</v>
      </c>
      <c r="AY169" s="172" t="s">
        <v>166</v>
      </c>
    </row>
    <row r="170" spans="2:65" s="13" customFormat="1" ht="10.199999999999999">
      <c r="B170" s="194"/>
      <c r="D170" s="171" t="s">
        <v>175</v>
      </c>
      <c r="E170" s="195" t="s">
        <v>1</v>
      </c>
      <c r="F170" s="196" t="s">
        <v>367</v>
      </c>
      <c r="H170" s="197">
        <v>14.301</v>
      </c>
      <c r="I170" s="198"/>
      <c r="L170" s="194"/>
      <c r="M170" s="199"/>
      <c r="N170" s="200"/>
      <c r="O170" s="200"/>
      <c r="P170" s="200"/>
      <c r="Q170" s="200"/>
      <c r="R170" s="200"/>
      <c r="S170" s="200"/>
      <c r="T170" s="201"/>
      <c r="AT170" s="195" t="s">
        <v>175</v>
      </c>
      <c r="AU170" s="195" t="s">
        <v>88</v>
      </c>
      <c r="AV170" s="13" t="s">
        <v>173</v>
      </c>
      <c r="AW170" s="13" t="s">
        <v>36</v>
      </c>
      <c r="AX170" s="13" t="s">
        <v>21</v>
      </c>
      <c r="AY170" s="195" t="s">
        <v>166</v>
      </c>
    </row>
    <row r="171" spans="2:65" s="1" customFormat="1" ht="48" customHeight="1">
      <c r="B171" s="156"/>
      <c r="C171" s="157" t="s">
        <v>8</v>
      </c>
      <c r="D171" s="157" t="s">
        <v>168</v>
      </c>
      <c r="E171" s="158" t="s">
        <v>212</v>
      </c>
      <c r="F171" s="159" t="s">
        <v>213</v>
      </c>
      <c r="G171" s="160" t="s">
        <v>197</v>
      </c>
      <c r="H171" s="161">
        <v>54.6</v>
      </c>
      <c r="I171" s="162"/>
      <c r="J171" s="163">
        <f>ROUND(I171*H171,2)</f>
        <v>0</v>
      </c>
      <c r="K171" s="159" t="s">
        <v>172</v>
      </c>
      <c r="L171" s="32"/>
      <c r="M171" s="164" t="s">
        <v>1</v>
      </c>
      <c r="N171" s="165" t="s">
        <v>45</v>
      </c>
      <c r="O171" s="55"/>
      <c r="P171" s="166">
        <f>O171*H171</f>
        <v>0</v>
      </c>
      <c r="Q171" s="166">
        <v>1.0300000000000001E-3</v>
      </c>
      <c r="R171" s="166">
        <f>Q171*H171</f>
        <v>5.623800000000001E-2</v>
      </c>
      <c r="S171" s="166">
        <v>0</v>
      </c>
      <c r="T171" s="167">
        <f>S171*H171</f>
        <v>0</v>
      </c>
      <c r="AR171" s="168" t="s">
        <v>173</v>
      </c>
      <c r="AT171" s="168" t="s">
        <v>168</v>
      </c>
      <c r="AU171" s="168" t="s">
        <v>88</v>
      </c>
      <c r="AY171" s="17" t="s">
        <v>166</v>
      </c>
      <c r="BE171" s="169">
        <f>IF(N171="základní",J171,0)</f>
        <v>0</v>
      </c>
      <c r="BF171" s="169">
        <f>IF(N171="snížená",J171,0)</f>
        <v>0</v>
      </c>
      <c r="BG171" s="169">
        <f>IF(N171="zákl. přenesená",J171,0)</f>
        <v>0</v>
      </c>
      <c r="BH171" s="169">
        <f>IF(N171="sníž. přenesená",J171,0)</f>
        <v>0</v>
      </c>
      <c r="BI171" s="169">
        <f>IF(N171="nulová",J171,0)</f>
        <v>0</v>
      </c>
      <c r="BJ171" s="17" t="s">
        <v>21</v>
      </c>
      <c r="BK171" s="169">
        <f>ROUND(I171*H171,2)</f>
        <v>0</v>
      </c>
      <c r="BL171" s="17" t="s">
        <v>173</v>
      </c>
      <c r="BM171" s="168" t="s">
        <v>388</v>
      </c>
    </row>
    <row r="172" spans="2:65" s="12" customFormat="1" ht="10.199999999999999">
      <c r="B172" s="170"/>
      <c r="D172" s="171" t="s">
        <v>175</v>
      </c>
      <c r="E172" s="172" t="s">
        <v>1</v>
      </c>
      <c r="F172" s="173" t="s">
        <v>389</v>
      </c>
      <c r="H172" s="174">
        <v>26.88</v>
      </c>
      <c r="I172" s="175"/>
      <c r="L172" s="170"/>
      <c r="M172" s="176"/>
      <c r="N172" s="177"/>
      <c r="O172" s="177"/>
      <c r="P172" s="177"/>
      <c r="Q172" s="177"/>
      <c r="R172" s="177"/>
      <c r="S172" s="177"/>
      <c r="T172" s="178"/>
      <c r="AT172" s="172" t="s">
        <v>175</v>
      </c>
      <c r="AU172" s="172" t="s">
        <v>88</v>
      </c>
      <c r="AV172" s="12" t="s">
        <v>88</v>
      </c>
      <c r="AW172" s="12" t="s">
        <v>36</v>
      </c>
      <c r="AX172" s="12" t="s">
        <v>80</v>
      </c>
      <c r="AY172" s="172" t="s">
        <v>166</v>
      </c>
    </row>
    <row r="173" spans="2:65" s="12" customFormat="1" ht="10.199999999999999">
      <c r="B173" s="170"/>
      <c r="D173" s="171" t="s">
        <v>175</v>
      </c>
      <c r="E173" s="172" t="s">
        <v>1</v>
      </c>
      <c r="F173" s="173" t="s">
        <v>390</v>
      </c>
      <c r="H173" s="174">
        <v>27.72</v>
      </c>
      <c r="I173" s="175"/>
      <c r="L173" s="170"/>
      <c r="M173" s="176"/>
      <c r="N173" s="177"/>
      <c r="O173" s="177"/>
      <c r="P173" s="177"/>
      <c r="Q173" s="177"/>
      <c r="R173" s="177"/>
      <c r="S173" s="177"/>
      <c r="T173" s="178"/>
      <c r="AT173" s="172" t="s">
        <v>175</v>
      </c>
      <c r="AU173" s="172" t="s">
        <v>88</v>
      </c>
      <c r="AV173" s="12" t="s">
        <v>88</v>
      </c>
      <c r="AW173" s="12" t="s">
        <v>36</v>
      </c>
      <c r="AX173" s="12" t="s">
        <v>80</v>
      </c>
      <c r="AY173" s="172" t="s">
        <v>166</v>
      </c>
    </row>
    <row r="174" spans="2:65" s="13" customFormat="1" ht="10.199999999999999">
      <c r="B174" s="194"/>
      <c r="D174" s="171" t="s">
        <v>175</v>
      </c>
      <c r="E174" s="195" t="s">
        <v>1</v>
      </c>
      <c r="F174" s="196" t="s">
        <v>367</v>
      </c>
      <c r="H174" s="197">
        <v>54.599999999999994</v>
      </c>
      <c r="I174" s="198"/>
      <c r="L174" s="194"/>
      <c r="M174" s="199"/>
      <c r="N174" s="200"/>
      <c r="O174" s="200"/>
      <c r="P174" s="200"/>
      <c r="Q174" s="200"/>
      <c r="R174" s="200"/>
      <c r="S174" s="200"/>
      <c r="T174" s="201"/>
      <c r="AT174" s="195" t="s">
        <v>175</v>
      </c>
      <c r="AU174" s="195" t="s">
        <v>88</v>
      </c>
      <c r="AV174" s="13" t="s">
        <v>173</v>
      </c>
      <c r="AW174" s="13" t="s">
        <v>36</v>
      </c>
      <c r="AX174" s="13" t="s">
        <v>21</v>
      </c>
      <c r="AY174" s="195" t="s">
        <v>166</v>
      </c>
    </row>
    <row r="175" spans="2:65" s="1" customFormat="1" ht="48" customHeight="1">
      <c r="B175" s="156"/>
      <c r="C175" s="157" t="s">
        <v>246</v>
      </c>
      <c r="D175" s="157" t="s">
        <v>168</v>
      </c>
      <c r="E175" s="158" t="s">
        <v>216</v>
      </c>
      <c r="F175" s="159" t="s">
        <v>217</v>
      </c>
      <c r="G175" s="160" t="s">
        <v>197</v>
      </c>
      <c r="H175" s="161">
        <v>54.6</v>
      </c>
      <c r="I175" s="162"/>
      <c r="J175" s="163">
        <f>ROUND(I175*H175,2)</f>
        <v>0</v>
      </c>
      <c r="K175" s="159" t="s">
        <v>172</v>
      </c>
      <c r="L175" s="32"/>
      <c r="M175" s="164" t="s">
        <v>1</v>
      </c>
      <c r="N175" s="165" t="s">
        <v>45</v>
      </c>
      <c r="O175" s="55"/>
      <c r="P175" s="166">
        <f>O175*H175</f>
        <v>0</v>
      </c>
      <c r="Q175" s="166">
        <v>0</v>
      </c>
      <c r="R175" s="166">
        <f>Q175*H175</f>
        <v>0</v>
      </c>
      <c r="S175" s="166">
        <v>0</v>
      </c>
      <c r="T175" s="167">
        <f>S175*H175</f>
        <v>0</v>
      </c>
      <c r="AR175" s="168" t="s">
        <v>173</v>
      </c>
      <c r="AT175" s="168" t="s">
        <v>168</v>
      </c>
      <c r="AU175" s="168" t="s">
        <v>88</v>
      </c>
      <c r="AY175" s="17" t="s">
        <v>166</v>
      </c>
      <c r="BE175" s="169">
        <f>IF(N175="základní",J175,0)</f>
        <v>0</v>
      </c>
      <c r="BF175" s="169">
        <f>IF(N175="snížená",J175,0)</f>
        <v>0</v>
      </c>
      <c r="BG175" s="169">
        <f>IF(N175="zákl. přenesená",J175,0)</f>
        <v>0</v>
      </c>
      <c r="BH175" s="169">
        <f>IF(N175="sníž. přenesená",J175,0)</f>
        <v>0</v>
      </c>
      <c r="BI175" s="169">
        <f>IF(N175="nulová",J175,0)</f>
        <v>0</v>
      </c>
      <c r="BJ175" s="17" t="s">
        <v>21</v>
      </c>
      <c r="BK175" s="169">
        <f>ROUND(I175*H175,2)</f>
        <v>0</v>
      </c>
      <c r="BL175" s="17" t="s">
        <v>173</v>
      </c>
      <c r="BM175" s="168" t="s">
        <v>391</v>
      </c>
    </row>
    <row r="176" spans="2:65" s="1" customFormat="1" ht="16.5" customHeight="1">
      <c r="B176" s="156"/>
      <c r="C176" s="157" t="s">
        <v>254</v>
      </c>
      <c r="D176" s="157" t="s">
        <v>168</v>
      </c>
      <c r="E176" s="158" t="s">
        <v>392</v>
      </c>
      <c r="F176" s="159" t="s">
        <v>393</v>
      </c>
      <c r="G176" s="160" t="s">
        <v>191</v>
      </c>
      <c r="H176" s="161">
        <v>0.84</v>
      </c>
      <c r="I176" s="162"/>
      <c r="J176" s="163">
        <f>ROUND(I176*H176,2)</f>
        <v>0</v>
      </c>
      <c r="K176" s="159" t="s">
        <v>172</v>
      </c>
      <c r="L176" s="32"/>
      <c r="M176" s="164" t="s">
        <v>1</v>
      </c>
      <c r="N176" s="165" t="s">
        <v>45</v>
      </c>
      <c r="O176" s="55"/>
      <c r="P176" s="166">
        <f>O176*H176</f>
        <v>0</v>
      </c>
      <c r="Q176" s="166">
        <v>1.0601700000000001</v>
      </c>
      <c r="R176" s="166">
        <f>Q176*H176</f>
        <v>0.89054279999999997</v>
      </c>
      <c r="S176" s="166">
        <v>0</v>
      </c>
      <c r="T176" s="167">
        <f>S176*H176</f>
        <v>0</v>
      </c>
      <c r="AR176" s="168" t="s">
        <v>173</v>
      </c>
      <c r="AT176" s="168" t="s">
        <v>168</v>
      </c>
      <c r="AU176" s="168" t="s">
        <v>88</v>
      </c>
      <c r="AY176" s="17" t="s">
        <v>166</v>
      </c>
      <c r="BE176" s="169">
        <f>IF(N176="základní",J176,0)</f>
        <v>0</v>
      </c>
      <c r="BF176" s="169">
        <f>IF(N176="snížená",J176,0)</f>
        <v>0</v>
      </c>
      <c r="BG176" s="169">
        <f>IF(N176="zákl. přenesená",J176,0)</f>
        <v>0</v>
      </c>
      <c r="BH176" s="169">
        <f>IF(N176="sníž. přenesená",J176,0)</f>
        <v>0</v>
      </c>
      <c r="BI176" s="169">
        <f>IF(N176="nulová",J176,0)</f>
        <v>0</v>
      </c>
      <c r="BJ176" s="17" t="s">
        <v>21</v>
      </c>
      <c r="BK176" s="169">
        <f>ROUND(I176*H176,2)</f>
        <v>0</v>
      </c>
      <c r="BL176" s="17" t="s">
        <v>173</v>
      </c>
      <c r="BM176" s="168" t="s">
        <v>394</v>
      </c>
    </row>
    <row r="177" spans="2:65" s="12" customFormat="1" ht="10.199999999999999">
      <c r="B177" s="170"/>
      <c r="D177" s="171" t="s">
        <v>175</v>
      </c>
      <c r="E177" s="172" t="s">
        <v>1</v>
      </c>
      <c r="F177" s="173" t="s">
        <v>395</v>
      </c>
      <c r="H177" s="174">
        <v>0.84</v>
      </c>
      <c r="I177" s="175"/>
      <c r="L177" s="170"/>
      <c r="M177" s="176"/>
      <c r="N177" s="177"/>
      <c r="O177" s="177"/>
      <c r="P177" s="177"/>
      <c r="Q177" s="177"/>
      <c r="R177" s="177"/>
      <c r="S177" s="177"/>
      <c r="T177" s="178"/>
      <c r="AT177" s="172" t="s">
        <v>175</v>
      </c>
      <c r="AU177" s="172" t="s">
        <v>88</v>
      </c>
      <c r="AV177" s="12" t="s">
        <v>88</v>
      </c>
      <c r="AW177" s="12" t="s">
        <v>36</v>
      </c>
      <c r="AX177" s="12" t="s">
        <v>21</v>
      </c>
      <c r="AY177" s="172" t="s">
        <v>166</v>
      </c>
    </row>
    <row r="178" spans="2:65" s="1" customFormat="1" ht="24" customHeight="1">
      <c r="B178" s="156"/>
      <c r="C178" s="157" t="s">
        <v>259</v>
      </c>
      <c r="D178" s="157" t="s">
        <v>168</v>
      </c>
      <c r="E178" s="158" t="s">
        <v>396</v>
      </c>
      <c r="F178" s="159" t="s">
        <v>397</v>
      </c>
      <c r="G178" s="160" t="s">
        <v>191</v>
      </c>
      <c r="H178" s="161">
        <v>7.0999999999999994E-2</v>
      </c>
      <c r="I178" s="162"/>
      <c r="J178" s="163">
        <f>ROUND(I178*H178,2)</f>
        <v>0</v>
      </c>
      <c r="K178" s="159" t="s">
        <v>172</v>
      </c>
      <c r="L178" s="32"/>
      <c r="M178" s="164" t="s">
        <v>1</v>
      </c>
      <c r="N178" s="165" t="s">
        <v>45</v>
      </c>
      <c r="O178" s="55"/>
      <c r="P178" s="166">
        <f>O178*H178</f>
        <v>0</v>
      </c>
      <c r="Q178" s="166">
        <v>1.0530600000000001</v>
      </c>
      <c r="R178" s="166">
        <f>Q178*H178</f>
        <v>7.4767260000000002E-2</v>
      </c>
      <c r="S178" s="166">
        <v>0</v>
      </c>
      <c r="T178" s="167">
        <f>S178*H178</f>
        <v>0</v>
      </c>
      <c r="AR178" s="168" t="s">
        <v>173</v>
      </c>
      <c r="AT178" s="168" t="s">
        <v>168</v>
      </c>
      <c r="AU178" s="168" t="s">
        <v>88</v>
      </c>
      <c r="AY178" s="17" t="s">
        <v>166</v>
      </c>
      <c r="BE178" s="169">
        <f>IF(N178="základní",J178,0)</f>
        <v>0</v>
      </c>
      <c r="BF178" s="169">
        <f>IF(N178="snížená",J178,0)</f>
        <v>0</v>
      </c>
      <c r="BG178" s="169">
        <f>IF(N178="zákl. přenesená",J178,0)</f>
        <v>0</v>
      </c>
      <c r="BH178" s="169">
        <f>IF(N178="sníž. přenesená",J178,0)</f>
        <v>0</v>
      </c>
      <c r="BI178" s="169">
        <f>IF(N178="nulová",J178,0)</f>
        <v>0</v>
      </c>
      <c r="BJ178" s="17" t="s">
        <v>21</v>
      </c>
      <c r="BK178" s="169">
        <f>ROUND(I178*H178,2)</f>
        <v>0</v>
      </c>
      <c r="BL178" s="17" t="s">
        <v>173</v>
      </c>
      <c r="BM178" s="168" t="s">
        <v>398</v>
      </c>
    </row>
    <row r="179" spans="2:65" s="12" customFormat="1" ht="10.199999999999999">
      <c r="B179" s="170"/>
      <c r="D179" s="171" t="s">
        <v>175</v>
      </c>
      <c r="E179" s="172" t="s">
        <v>1</v>
      </c>
      <c r="F179" s="173" t="s">
        <v>399</v>
      </c>
      <c r="H179" s="174">
        <v>7.0999999999999994E-2</v>
      </c>
      <c r="I179" s="175"/>
      <c r="L179" s="170"/>
      <c r="M179" s="176"/>
      <c r="N179" s="177"/>
      <c r="O179" s="177"/>
      <c r="P179" s="177"/>
      <c r="Q179" s="177"/>
      <c r="R179" s="177"/>
      <c r="S179" s="177"/>
      <c r="T179" s="178"/>
      <c r="AT179" s="172" t="s">
        <v>175</v>
      </c>
      <c r="AU179" s="172" t="s">
        <v>88</v>
      </c>
      <c r="AV179" s="12" t="s">
        <v>88</v>
      </c>
      <c r="AW179" s="12" t="s">
        <v>36</v>
      </c>
      <c r="AX179" s="12" t="s">
        <v>21</v>
      </c>
      <c r="AY179" s="172" t="s">
        <v>166</v>
      </c>
    </row>
    <row r="180" spans="2:65" s="11" customFormat="1" ht="22.8" customHeight="1">
      <c r="B180" s="143"/>
      <c r="D180" s="144" t="s">
        <v>79</v>
      </c>
      <c r="E180" s="154" t="s">
        <v>188</v>
      </c>
      <c r="F180" s="154" t="s">
        <v>400</v>
      </c>
      <c r="I180" s="146"/>
      <c r="J180" s="155">
        <f>BK180</f>
        <v>0</v>
      </c>
      <c r="L180" s="143"/>
      <c r="M180" s="148"/>
      <c r="N180" s="149"/>
      <c r="O180" s="149"/>
      <c r="P180" s="150">
        <f>SUM(P181:P193)</f>
        <v>0</v>
      </c>
      <c r="Q180" s="149"/>
      <c r="R180" s="150">
        <f>SUM(R181:R193)</f>
        <v>93.263663039999997</v>
      </c>
      <c r="S180" s="149"/>
      <c r="T180" s="151">
        <f>SUM(T181:T193)</f>
        <v>0</v>
      </c>
      <c r="AR180" s="144" t="s">
        <v>21</v>
      </c>
      <c r="AT180" s="152" t="s">
        <v>79</v>
      </c>
      <c r="AU180" s="152" t="s">
        <v>21</v>
      </c>
      <c r="AY180" s="144" t="s">
        <v>166</v>
      </c>
      <c r="BK180" s="153">
        <f>SUM(BK181:BK193)</f>
        <v>0</v>
      </c>
    </row>
    <row r="181" spans="2:65" s="1" customFormat="1" ht="36" customHeight="1">
      <c r="B181" s="156"/>
      <c r="C181" s="157" t="s">
        <v>263</v>
      </c>
      <c r="D181" s="157" t="s">
        <v>168</v>
      </c>
      <c r="E181" s="158" t="s">
        <v>401</v>
      </c>
      <c r="F181" s="159" t="s">
        <v>402</v>
      </c>
      <c r="G181" s="160" t="s">
        <v>197</v>
      </c>
      <c r="H181" s="161">
        <v>62</v>
      </c>
      <c r="I181" s="162"/>
      <c r="J181" s="163">
        <f>ROUND(I181*H181,2)</f>
        <v>0</v>
      </c>
      <c r="K181" s="159" t="s">
        <v>172</v>
      </c>
      <c r="L181" s="32"/>
      <c r="M181" s="164" t="s">
        <v>1</v>
      </c>
      <c r="N181" s="165" t="s">
        <v>45</v>
      </c>
      <c r="O181" s="55"/>
      <c r="P181" s="166">
        <f>O181*H181</f>
        <v>0</v>
      </c>
      <c r="Q181" s="166">
        <v>0.48574000000000001</v>
      </c>
      <c r="R181" s="166">
        <f>Q181*H181</f>
        <v>30.115880000000001</v>
      </c>
      <c r="S181" s="166">
        <v>0</v>
      </c>
      <c r="T181" s="167">
        <f>S181*H181</f>
        <v>0</v>
      </c>
      <c r="AR181" s="168" t="s">
        <v>173</v>
      </c>
      <c r="AT181" s="168" t="s">
        <v>168</v>
      </c>
      <c r="AU181" s="168" t="s">
        <v>88</v>
      </c>
      <c r="AY181" s="17" t="s">
        <v>166</v>
      </c>
      <c r="BE181" s="169">
        <f>IF(N181="základní",J181,0)</f>
        <v>0</v>
      </c>
      <c r="BF181" s="169">
        <f>IF(N181="snížená",J181,0)</f>
        <v>0</v>
      </c>
      <c r="BG181" s="169">
        <f>IF(N181="zákl. přenesená",J181,0)</f>
        <v>0</v>
      </c>
      <c r="BH181" s="169">
        <f>IF(N181="sníž. přenesená",J181,0)</f>
        <v>0</v>
      </c>
      <c r="BI181" s="169">
        <f>IF(N181="nulová",J181,0)</f>
        <v>0</v>
      </c>
      <c r="BJ181" s="17" t="s">
        <v>21</v>
      </c>
      <c r="BK181" s="169">
        <f>ROUND(I181*H181,2)</f>
        <v>0</v>
      </c>
      <c r="BL181" s="17" t="s">
        <v>173</v>
      </c>
      <c r="BM181" s="168" t="s">
        <v>403</v>
      </c>
    </row>
    <row r="182" spans="2:65" s="1" customFormat="1" ht="48" customHeight="1">
      <c r="B182" s="156"/>
      <c r="C182" s="157" t="s">
        <v>267</v>
      </c>
      <c r="D182" s="157" t="s">
        <v>168</v>
      </c>
      <c r="E182" s="158" t="s">
        <v>404</v>
      </c>
      <c r="F182" s="159" t="s">
        <v>405</v>
      </c>
      <c r="G182" s="160" t="s">
        <v>289</v>
      </c>
      <c r="H182" s="161">
        <v>129.6</v>
      </c>
      <c r="I182" s="162"/>
      <c r="J182" s="163">
        <f>ROUND(I182*H182,2)</f>
        <v>0</v>
      </c>
      <c r="K182" s="159" t="s">
        <v>172</v>
      </c>
      <c r="L182" s="32"/>
      <c r="M182" s="164" t="s">
        <v>1</v>
      </c>
      <c r="N182" s="165" t="s">
        <v>45</v>
      </c>
      <c r="O182" s="55"/>
      <c r="P182" s="166">
        <f>O182*H182</f>
        <v>0</v>
      </c>
      <c r="Q182" s="166">
        <v>0.15540000000000001</v>
      </c>
      <c r="R182" s="166">
        <f>Q182*H182</f>
        <v>20.13984</v>
      </c>
      <c r="S182" s="166">
        <v>0</v>
      </c>
      <c r="T182" s="167">
        <f>S182*H182</f>
        <v>0</v>
      </c>
      <c r="AR182" s="168" t="s">
        <v>173</v>
      </c>
      <c r="AT182" s="168" t="s">
        <v>168</v>
      </c>
      <c r="AU182" s="168" t="s">
        <v>88</v>
      </c>
      <c r="AY182" s="17" t="s">
        <v>166</v>
      </c>
      <c r="BE182" s="169">
        <f>IF(N182="základní",J182,0)</f>
        <v>0</v>
      </c>
      <c r="BF182" s="169">
        <f>IF(N182="snížená",J182,0)</f>
        <v>0</v>
      </c>
      <c r="BG182" s="169">
        <f>IF(N182="zákl. přenesená",J182,0)</f>
        <v>0</v>
      </c>
      <c r="BH182" s="169">
        <f>IF(N182="sníž. přenesená",J182,0)</f>
        <v>0</v>
      </c>
      <c r="BI182" s="169">
        <f>IF(N182="nulová",J182,0)</f>
        <v>0</v>
      </c>
      <c r="BJ182" s="17" t="s">
        <v>21</v>
      </c>
      <c r="BK182" s="169">
        <f>ROUND(I182*H182,2)</f>
        <v>0</v>
      </c>
      <c r="BL182" s="17" t="s">
        <v>173</v>
      </c>
      <c r="BM182" s="168" t="s">
        <v>406</v>
      </c>
    </row>
    <row r="183" spans="2:65" s="12" customFormat="1" ht="10.199999999999999">
      <c r="B183" s="170"/>
      <c r="D183" s="171" t="s">
        <v>175</v>
      </c>
      <c r="E183" s="172" t="s">
        <v>1</v>
      </c>
      <c r="F183" s="173" t="s">
        <v>407</v>
      </c>
      <c r="H183" s="174">
        <v>129.6</v>
      </c>
      <c r="I183" s="175"/>
      <c r="L183" s="170"/>
      <c r="M183" s="176"/>
      <c r="N183" s="177"/>
      <c r="O183" s="177"/>
      <c r="P183" s="177"/>
      <c r="Q183" s="177"/>
      <c r="R183" s="177"/>
      <c r="S183" s="177"/>
      <c r="T183" s="178"/>
      <c r="AT183" s="172" t="s">
        <v>175</v>
      </c>
      <c r="AU183" s="172" t="s">
        <v>88</v>
      </c>
      <c r="AV183" s="12" t="s">
        <v>88</v>
      </c>
      <c r="AW183" s="12" t="s">
        <v>36</v>
      </c>
      <c r="AX183" s="12" t="s">
        <v>21</v>
      </c>
      <c r="AY183" s="172" t="s">
        <v>166</v>
      </c>
    </row>
    <row r="184" spans="2:65" s="1" customFormat="1" ht="24" customHeight="1">
      <c r="B184" s="156"/>
      <c r="C184" s="179" t="s">
        <v>7</v>
      </c>
      <c r="D184" s="179" t="s">
        <v>226</v>
      </c>
      <c r="E184" s="180" t="s">
        <v>408</v>
      </c>
      <c r="F184" s="181" t="s">
        <v>409</v>
      </c>
      <c r="G184" s="182" t="s">
        <v>223</v>
      </c>
      <c r="H184" s="183">
        <v>132.19200000000001</v>
      </c>
      <c r="I184" s="184"/>
      <c r="J184" s="185">
        <f>ROUND(I184*H184,2)</f>
        <v>0</v>
      </c>
      <c r="K184" s="181" t="s">
        <v>172</v>
      </c>
      <c r="L184" s="186"/>
      <c r="M184" s="187" t="s">
        <v>1</v>
      </c>
      <c r="N184" s="188" t="s">
        <v>45</v>
      </c>
      <c r="O184" s="55"/>
      <c r="P184" s="166">
        <f>O184*H184</f>
        <v>0</v>
      </c>
      <c r="Q184" s="166">
        <v>8.2100000000000006E-2</v>
      </c>
      <c r="R184" s="166">
        <f>Q184*H184</f>
        <v>10.852963200000001</v>
      </c>
      <c r="S184" s="166">
        <v>0</v>
      </c>
      <c r="T184" s="167">
        <f>S184*H184</f>
        <v>0</v>
      </c>
      <c r="AR184" s="168" t="s">
        <v>206</v>
      </c>
      <c r="AT184" s="168" t="s">
        <v>226</v>
      </c>
      <c r="AU184" s="168" t="s">
        <v>88</v>
      </c>
      <c r="AY184" s="17" t="s">
        <v>166</v>
      </c>
      <c r="BE184" s="169">
        <f>IF(N184="základní",J184,0)</f>
        <v>0</v>
      </c>
      <c r="BF184" s="169">
        <f>IF(N184="snížená",J184,0)</f>
        <v>0</v>
      </c>
      <c r="BG184" s="169">
        <f>IF(N184="zákl. přenesená",J184,0)</f>
        <v>0</v>
      </c>
      <c r="BH184" s="169">
        <f>IF(N184="sníž. přenesená",J184,0)</f>
        <v>0</v>
      </c>
      <c r="BI184" s="169">
        <f>IF(N184="nulová",J184,0)</f>
        <v>0</v>
      </c>
      <c r="BJ184" s="17" t="s">
        <v>21</v>
      </c>
      <c r="BK184" s="169">
        <f>ROUND(I184*H184,2)</f>
        <v>0</v>
      </c>
      <c r="BL184" s="17" t="s">
        <v>173</v>
      </c>
      <c r="BM184" s="168" t="s">
        <v>410</v>
      </c>
    </row>
    <row r="185" spans="2:65" s="12" customFormat="1" ht="10.199999999999999">
      <c r="B185" s="170"/>
      <c r="D185" s="171" t="s">
        <v>175</v>
      </c>
      <c r="E185" s="172" t="s">
        <v>1</v>
      </c>
      <c r="F185" s="173" t="s">
        <v>411</v>
      </c>
      <c r="H185" s="174">
        <v>132.19200000000001</v>
      </c>
      <c r="I185" s="175"/>
      <c r="L185" s="170"/>
      <c r="M185" s="176"/>
      <c r="N185" s="177"/>
      <c r="O185" s="177"/>
      <c r="P185" s="177"/>
      <c r="Q185" s="177"/>
      <c r="R185" s="177"/>
      <c r="S185" s="177"/>
      <c r="T185" s="178"/>
      <c r="AT185" s="172" t="s">
        <v>175</v>
      </c>
      <c r="AU185" s="172" t="s">
        <v>88</v>
      </c>
      <c r="AV185" s="12" t="s">
        <v>88</v>
      </c>
      <c r="AW185" s="12" t="s">
        <v>36</v>
      </c>
      <c r="AX185" s="12" t="s">
        <v>21</v>
      </c>
      <c r="AY185" s="172" t="s">
        <v>166</v>
      </c>
    </row>
    <row r="186" spans="2:65" s="1" customFormat="1" ht="60" customHeight="1">
      <c r="B186" s="156"/>
      <c r="C186" s="157" t="s">
        <v>276</v>
      </c>
      <c r="D186" s="157" t="s">
        <v>168</v>
      </c>
      <c r="E186" s="158" t="s">
        <v>412</v>
      </c>
      <c r="F186" s="159" t="s">
        <v>413</v>
      </c>
      <c r="G186" s="160" t="s">
        <v>197</v>
      </c>
      <c r="H186" s="161">
        <v>62</v>
      </c>
      <c r="I186" s="162"/>
      <c r="J186" s="163">
        <f>ROUND(I186*H186,2)</f>
        <v>0</v>
      </c>
      <c r="K186" s="159" t="s">
        <v>172</v>
      </c>
      <c r="L186" s="32"/>
      <c r="M186" s="164" t="s">
        <v>1</v>
      </c>
      <c r="N186" s="165" t="s">
        <v>45</v>
      </c>
      <c r="O186" s="55"/>
      <c r="P186" s="166">
        <f>O186*H186</f>
        <v>0</v>
      </c>
      <c r="Q186" s="166">
        <v>0.10100000000000001</v>
      </c>
      <c r="R186" s="166">
        <f>Q186*H186</f>
        <v>6.2620000000000005</v>
      </c>
      <c r="S186" s="166">
        <v>0</v>
      </c>
      <c r="T186" s="167">
        <f>S186*H186</f>
        <v>0</v>
      </c>
      <c r="AR186" s="168" t="s">
        <v>173</v>
      </c>
      <c r="AT186" s="168" t="s">
        <v>168</v>
      </c>
      <c r="AU186" s="168" t="s">
        <v>88</v>
      </c>
      <c r="AY186" s="17" t="s">
        <v>166</v>
      </c>
      <c r="BE186" s="169">
        <f>IF(N186="základní",J186,0)</f>
        <v>0</v>
      </c>
      <c r="BF186" s="169">
        <f>IF(N186="snížená",J186,0)</f>
        <v>0</v>
      </c>
      <c r="BG186" s="169">
        <f>IF(N186="zákl. přenesená",J186,0)</f>
        <v>0</v>
      </c>
      <c r="BH186" s="169">
        <f>IF(N186="sníž. přenesená",J186,0)</f>
        <v>0</v>
      </c>
      <c r="BI186" s="169">
        <f>IF(N186="nulová",J186,0)</f>
        <v>0</v>
      </c>
      <c r="BJ186" s="17" t="s">
        <v>21</v>
      </c>
      <c r="BK186" s="169">
        <f>ROUND(I186*H186,2)</f>
        <v>0</v>
      </c>
      <c r="BL186" s="17" t="s">
        <v>173</v>
      </c>
      <c r="BM186" s="168" t="s">
        <v>414</v>
      </c>
    </row>
    <row r="187" spans="2:65" s="12" customFormat="1" ht="10.199999999999999">
      <c r="B187" s="170"/>
      <c r="D187" s="171" t="s">
        <v>175</v>
      </c>
      <c r="E187" s="172" t="s">
        <v>1</v>
      </c>
      <c r="F187" s="173" t="s">
        <v>415</v>
      </c>
      <c r="H187" s="174">
        <v>46.5</v>
      </c>
      <c r="I187" s="175"/>
      <c r="L187" s="170"/>
      <c r="M187" s="176"/>
      <c r="N187" s="177"/>
      <c r="O187" s="177"/>
      <c r="P187" s="177"/>
      <c r="Q187" s="177"/>
      <c r="R187" s="177"/>
      <c r="S187" s="177"/>
      <c r="T187" s="178"/>
      <c r="AT187" s="172" t="s">
        <v>175</v>
      </c>
      <c r="AU187" s="172" t="s">
        <v>88</v>
      </c>
      <c r="AV187" s="12" t="s">
        <v>88</v>
      </c>
      <c r="AW187" s="12" t="s">
        <v>36</v>
      </c>
      <c r="AX187" s="12" t="s">
        <v>80</v>
      </c>
      <c r="AY187" s="172" t="s">
        <v>166</v>
      </c>
    </row>
    <row r="188" spans="2:65" s="12" customFormat="1" ht="10.199999999999999">
      <c r="B188" s="170"/>
      <c r="D188" s="171" t="s">
        <v>175</v>
      </c>
      <c r="E188" s="172" t="s">
        <v>1</v>
      </c>
      <c r="F188" s="173" t="s">
        <v>416</v>
      </c>
      <c r="H188" s="174">
        <v>15.5</v>
      </c>
      <c r="I188" s="175"/>
      <c r="L188" s="170"/>
      <c r="M188" s="176"/>
      <c r="N188" s="177"/>
      <c r="O188" s="177"/>
      <c r="P188" s="177"/>
      <c r="Q188" s="177"/>
      <c r="R188" s="177"/>
      <c r="S188" s="177"/>
      <c r="T188" s="178"/>
      <c r="AT188" s="172" t="s">
        <v>175</v>
      </c>
      <c r="AU188" s="172" t="s">
        <v>88</v>
      </c>
      <c r="AV188" s="12" t="s">
        <v>88</v>
      </c>
      <c r="AW188" s="12" t="s">
        <v>36</v>
      </c>
      <c r="AX188" s="12" t="s">
        <v>80</v>
      </c>
      <c r="AY188" s="172" t="s">
        <v>166</v>
      </c>
    </row>
    <row r="189" spans="2:65" s="13" customFormat="1" ht="10.199999999999999">
      <c r="B189" s="194"/>
      <c r="D189" s="171" t="s">
        <v>175</v>
      </c>
      <c r="E189" s="195" t="s">
        <v>1</v>
      </c>
      <c r="F189" s="196" t="s">
        <v>367</v>
      </c>
      <c r="H189" s="197">
        <v>62</v>
      </c>
      <c r="I189" s="198"/>
      <c r="L189" s="194"/>
      <c r="M189" s="199"/>
      <c r="N189" s="200"/>
      <c r="O189" s="200"/>
      <c r="P189" s="200"/>
      <c r="Q189" s="200"/>
      <c r="R189" s="200"/>
      <c r="S189" s="200"/>
      <c r="T189" s="201"/>
      <c r="AT189" s="195" t="s">
        <v>175</v>
      </c>
      <c r="AU189" s="195" t="s">
        <v>88</v>
      </c>
      <c r="AV189" s="13" t="s">
        <v>173</v>
      </c>
      <c r="AW189" s="13" t="s">
        <v>36</v>
      </c>
      <c r="AX189" s="13" t="s">
        <v>21</v>
      </c>
      <c r="AY189" s="195" t="s">
        <v>166</v>
      </c>
    </row>
    <row r="190" spans="2:65" s="1" customFormat="1" ht="24" customHeight="1">
      <c r="B190" s="156"/>
      <c r="C190" s="179" t="s">
        <v>281</v>
      </c>
      <c r="D190" s="179" t="s">
        <v>226</v>
      </c>
      <c r="E190" s="180" t="s">
        <v>417</v>
      </c>
      <c r="F190" s="181" t="s">
        <v>418</v>
      </c>
      <c r="G190" s="182" t="s">
        <v>197</v>
      </c>
      <c r="H190" s="183">
        <v>63.24</v>
      </c>
      <c r="I190" s="184"/>
      <c r="J190" s="185">
        <f>ROUND(I190*H190,2)</f>
        <v>0</v>
      </c>
      <c r="K190" s="181" t="s">
        <v>172</v>
      </c>
      <c r="L190" s="186"/>
      <c r="M190" s="187" t="s">
        <v>1</v>
      </c>
      <c r="N190" s="188" t="s">
        <v>45</v>
      </c>
      <c r="O190" s="55"/>
      <c r="P190" s="166">
        <f>O190*H190</f>
        <v>0</v>
      </c>
      <c r="Q190" s="166">
        <v>0.13200000000000001</v>
      </c>
      <c r="R190" s="166">
        <f>Q190*H190</f>
        <v>8.3476800000000004</v>
      </c>
      <c r="S190" s="166">
        <v>0</v>
      </c>
      <c r="T190" s="167">
        <f>S190*H190</f>
        <v>0</v>
      </c>
      <c r="AR190" s="168" t="s">
        <v>206</v>
      </c>
      <c r="AT190" s="168" t="s">
        <v>226</v>
      </c>
      <c r="AU190" s="168" t="s">
        <v>88</v>
      </c>
      <c r="AY190" s="17" t="s">
        <v>166</v>
      </c>
      <c r="BE190" s="169">
        <f>IF(N190="základní",J190,0)</f>
        <v>0</v>
      </c>
      <c r="BF190" s="169">
        <f>IF(N190="snížená",J190,0)</f>
        <v>0</v>
      </c>
      <c r="BG190" s="169">
        <f>IF(N190="zákl. přenesená",J190,0)</f>
        <v>0</v>
      </c>
      <c r="BH190" s="169">
        <f>IF(N190="sníž. přenesená",J190,0)</f>
        <v>0</v>
      </c>
      <c r="BI190" s="169">
        <f>IF(N190="nulová",J190,0)</f>
        <v>0</v>
      </c>
      <c r="BJ190" s="17" t="s">
        <v>21</v>
      </c>
      <c r="BK190" s="169">
        <f>ROUND(I190*H190,2)</f>
        <v>0</v>
      </c>
      <c r="BL190" s="17" t="s">
        <v>173</v>
      </c>
      <c r="BM190" s="168" t="s">
        <v>419</v>
      </c>
    </row>
    <row r="191" spans="2:65" s="12" customFormat="1" ht="10.199999999999999">
      <c r="B191" s="170"/>
      <c r="D191" s="171" t="s">
        <v>175</v>
      </c>
      <c r="E191" s="172" t="s">
        <v>1</v>
      </c>
      <c r="F191" s="173" t="s">
        <v>420</v>
      </c>
      <c r="H191" s="174">
        <v>63.24</v>
      </c>
      <c r="I191" s="175"/>
      <c r="L191" s="170"/>
      <c r="M191" s="176"/>
      <c r="N191" s="177"/>
      <c r="O191" s="177"/>
      <c r="P191" s="177"/>
      <c r="Q191" s="177"/>
      <c r="R191" s="177"/>
      <c r="S191" s="177"/>
      <c r="T191" s="178"/>
      <c r="AT191" s="172" t="s">
        <v>175</v>
      </c>
      <c r="AU191" s="172" t="s">
        <v>88</v>
      </c>
      <c r="AV191" s="12" t="s">
        <v>88</v>
      </c>
      <c r="AW191" s="12" t="s">
        <v>36</v>
      </c>
      <c r="AX191" s="12" t="s">
        <v>21</v>
      </c>
      <c r="AY191" s="172" t="s">
        <v>166</v>
      </c>
    </row>
    <row r="192" spans="2:65" s="1" customFormat="1" ht="24" customHeight="1">
      <c r="B192" s="156"/>
      <c r="C192" s="157" t="s">
        <v>286</v>
      </c>
      <c r="D192" s="157" t="s">
        <v>168</v>
      </c>
      <c r="E192" s="158" t="s">
        <v>421</v>
      </c>
      <c r="F192" s="159" t="s">
        <v>422</v>
      </c>
      <c r="G192" s="160" t="s">
        <v>171</v>
      </c>
      <c r="H192" s="161">
        <v>7.7759999999999998</v>
      </c>
      <c r="I192" s="162"/>
      <c r="J192" s="163">
        <f>ROUND(I192*H192,2)</f>
        <v>0</v>
      </c>
      <c r="K192" s="159" t="s">
        <v>172</v>
      </c>
      <c r="L192" s="32"/>
      <c r="M192" s="164" t="s">
        <v>1</v>
      </c>
      <c r="N192" s="165" t="s">
        <v>45</v>
      </c>
      <c r="O192" s="55"/>
      <c r="P192" s="166">
        <f>O192*H192</f>
        <v>0</v>
      </c>
      <c r="Q192" s="166">
        <v>2.2563399999999998</v>
      </c>
      <c r="R192" s="166">
        <f>Q192*H192</f>
        <v>17.545299839999998</v>
      </c>
      <c r="S192" s="166">
        <v>0</v>
      </c>
      <c r="T192" s="167">
        <f>S192*H192</f>
        <v>0</v>
      </c>
      <c r="AR192" s="168" t="s">
        <v>173</v>
      </c>
      <c r="AT192" s="168" t="s">
        <v>168</v>
      </c>
      <c r="AU192" s="168" t="s">
        <v>88</v>
      </c>
      <c r="AY192" s="17" t="s">
        <v>166</v>
      </c>
      <c r="BE192" s="169">
        <f>IF(N192="základní",J192,0)</f>
        <v>0</v>
      </c>
      <c r="BF192" s="169">
        <f>IF(N192="snížená",J192,0)</f>
        <v>0</v>
      </c>
      <c r="BG192" s="169">
        <f>IF(N192="zákl. přenesená",J192,0)</f>
        <v>0</v>
      </c>
      <c r="BH192" s="169">
        <f>IF(N192="sníž. přenesená",J192,0)</f>
        <v>0</v>
      </c>
      <c r="BI192" s="169">
        <f>IF(N192="nulová",J192,0)</f>
        <v>0</v>
      </c>
      <c r="BJ192" s="17" t="s">
        <v>21</v>
      </c>
      <c r="BK192" s="169">
        <f>ROUND(I192*H192,2)</f>
        <v>0</v>
      </c>
      <c r="BL192" s="17" t="s">
        <v>173</v>
      </c>
      <c r="BM192" s="168" t="s">
        <v>423</v>
      </c>
    </row>
    <row r="193" spans="2:65" s="12" customFormat="1" ht="10.199999999999999">
      <c r="B193" s="170"/>
      <c r="D193" s="171" t="s">
        <v>175</v>
      </c>
      <c r="E193" s="172" t="s">
        <v>1</v>
      </c>
      <c r="F193" s="173" t="s">
        <v>424</v>
      </c>
      <c r="H193" s="174">
        <v>7.7759999999999998</v>
      </c>
      <c r="I193" s="175"/>
      <c r="L193" s="170"/>
      <c r="M193" s="176"/>
      <c r="N193" s="177"/>
      <c r="O193" s="177"/>
      <c r="P193" s="177"/>
      <c r="Q193" s="177"/>
      <c r="R193" s="177"/>
      <c r="S193" s="177"/>
      <c r="T193" s="178"/>
      <c r="AT193" s="172" t="s">
        <v>175</v>
      </c>
      <c r="AU193" s="172" t="s">
        <v>88</v>
      </c>
      <c r="AV193" s="12" t="s">
        <v>88</v>
      </c>
      <c r="AW193" s="12" t="s">
        <v>36</v>
      </c>
      <c r="AX193" s="12" t="s">
        <v>21</v>
      </c>
      <c r="AY193" s="172" t="s">
        <v>166</v>
      </c>
    </row>
    <row r="194" spans="2:65" s="11" customFormat="1" ht="22.8" customHeight="1">
      <c r="B194" s="143"/>
      <c r="D194" s="144" t="s">
        <v>79</v>
      </c>
      <c r="E194" s="154" t="s">
        <v>230</v>
      </c>
      <c r="F194" s="154" t="s">
        <v>231</v>
      </c>
      <c r="I194" s="146"/>
      <c r="J194" s="155">
        <f>BK194</f>
        <v>0</v>
      </c>
      <c r="L194" s="143"/>
      <c r="M194" s="148"/>
      <c r="N194" s="149"/>
      <c r="O194" s="149"/>
      <c r="P194" s="150">
        <f>SUM(P195:P196)</f>
        <v>0</v>
      </c>
      <c r="Q194" s="149"/>
      <c r="R194" s="150">
        <f>SUM(R195:R196)</f>
        <v>5.1520000000000003E-2</v>
      </c>
      <c r="S194" s="149"/>
      <c r="T194" s="151">
        <f>SUM(T195:T196)</f>
        <v>0</v>
      </c>
      <c r="AR194" s="144" t="s">
        <v>21</v>
      </c>
      <c r="AT194" s="152" t="s">
        <v>79</v>
      </c>
      <c r="AU194" s="152" t="s">
        <v>21</v>
      </c>
      <c r="AY194" s="144" t="s">
        <v>166</v>
      </c>
      <c r="BK194" s="153">
        <f>SUM(BK195:BK196)</f>
        <v>0</v>
      </c>
    </row>
    <row r="195" spans="2:65" s="1" customFormat="1" ht="36" customHeight="1">
      <c r="B195" s="156"/>
      <c r="C195" s="157" t="s">
        <v>291</v>
      </c>
      <c r="D195" s="157" t="s">
        <v>168</v>
      </c>
      <c r="E195" s="158" t="s">
        <v>425</v>
      </c>
      <c r="F195" s="159" t="s">
        <v>426</v>
      </c>
      <c r="G195" s="160" t="s">
        <v>223</v>
      </c>
      <c r="H195" s="161">
        <v>56</v>
      </c>
      <c r="I195" s="162"/>
      <c r="J195" s="163">
        <f>ROUND(I195*H195,2)</f>
        <v>0</v>
      </c>
      <c r="K195" s="159" t="s">
        <v>1</v>
      </c>
      <c r="L195" s="32"/>
      <c r="M195" s="164" t="s">
        <v>1</v>
      </c>
      <c r="N195" s="165" t="s">
        <v>45</v>
      </c>
      <c r="O195" s="55"/>
      <c r="P195" s="166">
        <f>O195*H195</f>
        <v>0</v>
      </c>
      <c r="Q195" s="166">
        <v>9.2000000000000003E-4</v>
      </c>
      <c r="R195" s="166">
        <f>Q195*H195</f>
        <v>5.1520000000000003E-2</v>
      </c>
      <c r="S195" s="166">
        <v>0</v>
      </c>
      <c r="T195" s="167">
        <f>S195*H195</f>
        <v>0</v>
      </c>
      <c r="AR195" s="168" t="s">
        <v>173</v>
      </c>
      <c r="AT195" s="168" t="s">
        <v>168</v>
      </c>
      <c r="AU195" s="168" t="s">
        <v>88</v>
      </c>
      <c r="AY195" s="17" t="s">
        <v>166</v>
      </c>
      <c r="BE195" s="169">
        <f>IF(N195="základní",J195,0)</f>
        <v>0</v>
      </c>
      <c r="BF195" s="169">
        <f>IF(N195="snížená",J195,0)</f>
        <v>0</v>
      </c>
      <c r="BG195" s="169">
        <f>IF(N195="zákl. přenesená",J195,0)</f>
        <v>0</v>
      </c>
      <c r="BH195" s="169">
        <f>IF(N195="sníž. přenesená",J195,0)</f>
        <v>0</v>
      </c>
      <c r="BI195" s="169">
        <f>IF(N195="nulová",J195,0)</f>
        <v>0</v>
      </c>
      <c r="BJ195" s="17" t="s">
        <v>21</v>
      </c>
      <c r="BK195" s="169">
        <f>ROUND(I195*H195,2)</f>
        <v>0</v>
      </c>
      <c r="BL195" s="17" t="s">
        <v>173</v>
      </c>
      <c r="BM195" s="168" t="s">
        <v>427</v>
      </c>
    </row>
    <row r="196" spans="2:65" s="12" customFormat="1" ht="10.199999999999999">
      <c r="B196" s="170"/>
      <c r="D196" s="171" t="s">
        <v>175</v>
      </c>
      <c r="E196" s="172" t="s">
        <v>1</v>
      </c>
      <c r="F196" s="173" t="s">
        <v>428</v>
      </c>
      <c r="H196" s="174">
        <v>56</v>
      </c>
      <c r="I196" s="175"/>
      <c r="L196" s="170"/>
      <c r="M196" s="176"/>
      <c r="N196" s="177"/>
      <c r="O196" s="177"/>
      <c r="P196" s="177"/>
      <c r="Q196" s="177"/>
      <c r="R196" s="177"/>
      <c r="S196" s="177"/>
      <c r="T196" s="178"/>
      <c r="AT196" s="172" t="s">
        <v>175</v>
      </c>
      <c r="AU196" s="172" t="s">
        <v>88</v>
      </c>
      <c r="AV196" s="12" t="s">
        <v>88</v>
      </c>
      <c r="AW196" s="12" t="s">
        <v>36</v>
      </c>
      <c r="AX196" s="12" t="s">
        <v>21</v>
      </c>
      <c r="AY196" s="172" t="s">
        <v>166</v>
      </c>
    </row>
    <row r="197" spans="2:65" s="11" customFormat="1" ht="22.8" customHeight="1">
      <c r="B197" s="143"/>
      <c r="D197" s="144" t="s">
        <v>79</v>
      </c>
      <c r="E197" s="154" t="s">
        <v>429</v>
      </c>
      <c r="F197" s="154" t="s">
        <v>430</v>
      </c>
      <c r="I197" s="146"/>
      <c r="J197" s="155">
        <f>BK197</f>
        <v>0</v>
      </c>
      <c r="L197" s="143"/>
      <c r="M197" s="148"/>
      <c r="N197" s="149"/>
      <c r="O197" s="149"/>
      <c r="P197" s="150">
        <f>P198</f>
        <v>0</v>
      </c>
      <c r="Q197" s="149"/>
      <c r="R197" s="150">
        <f>R198</f>
        <v>3.8000000000000003</v>
      </c>
      <c r="S197" s="149"/>
      <c r="T197" s="151">
        <f>T198</f>
        <v>0</v>
      </c>
      <c r="AR197" s="144" t="s">
        <v>21</v>
      </c>
      <c r="AT197" s="152" t="s">
        <v>79</v>
      </c>
      <c r="AU197" s="152" t="s">
        <v>21</v>
      </c>
      <c r="AY197" s="144" t="s">
        <v>166</v>
      </c>
      <c r="BK197" s="153">
        <f>BK198</f>
        <v>0</v>
      </c>
    </row>
    <row r="198" spans="2:65" s="1" customFormat="1" ht="16.5" customHeight="1">
      <c r="B198" s="156"/>
      <c r="C198" s="179" t="s">
        <v>296</v>
      </c>
      <c r="D198" s="179" t="s">
        <v>226</v>
      </c>
      <c r="E198" s="180" t="s">
        <v>431</v>
      </c>
      <c r="F198" s="181" t="s">
        <v>432</v>
      </c>
      <c r="G198" s="182" t="s">
        <v>197</v>
      </c>
      <c r="H198" s="183">
        <v>380</v>
      </c>
      <c r="I198" s="184"/>
      <c r="J198" s="185">
        <f>ROUND(I198*H198,2)</f>
        <v>0</v>
      </c>
      <c r="K198" s="181" t="s">
        <v>1</v>
      </c>
      <c r="L198" s="186"/>
      <c r="M198" s="187" t="s">
        <v>1</v>
      </c>
      <c r="N198" s="188" t="s">
        <v>45</v>
      </c>
      <c r="O198" s="55"/>
      <c r="P198" s="166">
        <f>O198*H198</f>
        <v>0</v>
      </c>
      <c r="Q198" s="166">
        <v>0.01</v>
      </c>
      <c r="R198" s="166">
        <f>Q198*H198</f>
        <v>3.8000000000000003</v>
      </c>
      <c r="S198" s="166">
        <v>0</v>
      </c>
      <c r="T198" s="167">
        <f>S198*H198</f>
        <v>0</v>
      </c>
      <c r="AR198" s="168" t="s">
        <v>206</v>
      </c>
      <c r="AT198" s="168" t="s">
        <v>226</v>
      </c>
      <c r="AU198" s="168" t="s">
        <v>88</v>
      </c>
      <c r="AY198" s="17" t="s">
        <v>166</v>
      </c>
      <c r="BE198" s="169">
        <f>IF(N198="základní",J198,0)</f>
        <v>0</v>
      </c>
      <c r="BF198" s="169">
        <f>IF(N198="snížená",J198,0)</f>
        <v>0</v>
      </c>
      <c r="BG198" s="169">
        <f>IF(N198="zákl. přenesená",J198,0)</f>
        <v>0</v>
      </c>
      <c r="BH198" s="169">
        <f>IF(N198="sníž. přenesená",J198,0)</f>
        <v>0</v>
      </c>
      <c r="BI198" s="169">
        <f>IF(N198="nulová",J198,0)</f>
        <v>0</v>
      </c>
      <c r="BJ198" s="17" t="s">
        <v>21</v>
      </c>
      <c r="BK198" s="169">
        <f>ROUND(I198*H198,2)</f>
        <v>0</v>
      </c>
      <c r="BL198" s="17" t="s">
        <v>173</v>
      </c>
      <c r="BM198" s="168" t="s">
        <v>433</v>
      </c>
    </row>
    <row r="199" spans="2:65" s="11" customFormat="1" ht="22.8" customHeight="1">
      <c r="B199" s="143"/>
      <c r="D199" s="144" t="s">
        <v>79</v>
      </c>
      <c r="E199" s="154" t="s">
        <v>434</v>
      </c>
      <c r="F199" s="154" t="s">
        <v>435</v>
      </c>
      <c r="I199" s="146"/>
      <c r="J199" s="155">
        <f>BK199</f>
        <v>0</v>
      </c>
      <c r="L199" s="143"/>
      <c r="M199" s="148"/>
      <c r="N199" s="149"/>
      <c r="O199" s="149"/>
      <c r="P199" s="150">
        <v>0</v>
      </c>
      <c r="Q199" s="149"/>
      <c r="R199" s="150">
        <v>0</v>
      </c>
      <c r="S199" s="149"/>
      <c r="T199" s="151">
        <v>0</v>
      </c>
      <c r="AR199" s="144" t="s">
        <v>21</v>
      </c>
      <c r="AT199" s="152" t="s">
        <v>79</v>
      </c>
      <c r="AU199" s="152" t="s">
        <v>21</v>
      </c>
      <c r="AY199" s="144" t="s">
        <v>166</v>
      </c>
      <c r="BK199" s="153">
        <v>0</v>
      </c>
    </row>
    <row r="200" spans="2:65" s="11" customFormat="1" ht="22.8" customHeight="1">
      <c r="B200" s="143"/>
      <c r="D200" s="144" t="s">
        <v>79</v>
      </c>
      <c r="E200" s="154" t="s">
        <v>244</v>
      </c>
      <c r="F200" s="154" t="s">
        <v>245</v>
      </c>
      <c r="I200" s="146"/>
      <c r="J200" s="155">
        <f>BK200</f>
        <v>0</v>
      </c>
      <c r="L200" s="143"/>
      <c r="M200" s="148"/>
      <c r="N200" s="149"/>
      <c r="O200" s="149"/>
      <c r="P200" s="150">
        <f>P201</f>
        <v>0</v>
      </c>
      <c r="Q200" s="149"/>
      <c r="R200" s="150">
        <f>R201</f>
        <v>0</v>
      </c>
      <c r="S200" s="149"/>
      <c r="T200" s="151">
        <f>T201</f>
        <v>0</v>
      </c>
      <c r="AR200" s="144" t="s">
        <v>21</v>
      </c>
      <c r="AT200" s="152" t="s">
        <v>79</v>
      </c>
      <c r="AU200" s="152" t="s">
        <v>21</v>
      </c>
      <c r="AY200" s="144" t="s">
        <v>166</v>
      </c>
      <c r="BK200" s="153">
        <f>BK201</f>
        <v>0</v>
      </c>
    </row>
    <row r="201" spans="2:65" s="1" customFormat="1" ht="48" customHeight="1">
      <c r="B201" s="156"/>
      <c r="C201" s="157" t="s">
        <v>301</v>
      </c>
      <c r="D201" s="157" t="s">
        <v>168</v>
      </c>
      <c r="E201" s="158" t="s">
        <v>247</v>
      </c>
      <c r="F201" s="159" t="s">
        <v>248</v>
      </c>
      <c r="G201" s="160" t="s">
        <v>191</v>
      </c>
      <c r="H201" s="161">
        <v>171.09</v>
      </c>
      <c r="I201" s="162"/>
      <c r="J201" s="163">
        <f>ROUND(I201*H201,2)</f>
        <v>0</v>
      </c>
      <c r="K201" s="159" t="s">
        <v>172</v>
      </c>
      <c r="L201" s="32"/>
      <c r="M201" s="164" t="s">
        <v>1</v>
      </c>
      <c r="N201" s="165" t="s">
        <v>45</v>
      </c>
      <c r="O201" s="55"/>
      <c r="P201" s="166">
        <f>O201*H201</f>
        <v>0</v>
      </c>
      <c r="Q201" s="166">
        <v>0</v>
      </c>
      <c r="R201" s="166">
        <f>Q201*H201</f>
        <v>0</v>
      </c>
      <c r="S201" s="166">
        <v>0</v>
      </c>
      <c r="T201" s="167">
        <f>S201*H201</f>
        <v>0</v>
      </c>
      <c r="AR201" s="168" t="s">
        <v>173</v>
      </c>
      <c r="AT201" s="168" t="s">
        <v>168</v>
      </c>
      <c r="AU201" s="168" t="s">
        <v>88</v>
      </c>
      <c r="AY201" s="17" t="s">
        <v>166</v>
      </c>
      <c r="BE201" s="169">
        <f>IF(N201="základní",J201,0)</f>
        <v>0</v>
      </c>
      <c r="BF201" s="169">
        <f>IF(N201="snížená",J201,0)</f>
        <v>0</v>
      </c>
      <c r="BG201" s="169">
        <f>IF(N201="zákl. přenesená",J201,0)</f>
        <v>0</v>
      </c>
      <c r="BH201" s="169">
        <f>IF(N201="sníž. přenesená",J201,0)</f>
        <v>0</v>
      </c>
      <c r="BI201" s="169">
        <f>IF(N201="nulová",J201,0)</f>
        <v>0</v>
      </c>
      <c r="BJ201" s="17" t="s">
        <v>21</v>
      </c>
      <c r="BK201" s="169">
        <f>ROUND(I201*H201,2)</f>
        <v>0</v>
      </c>
      <c r="BL201" s="17" t="s">
        <v>173</v>
      </c>
      <c r="BM201" s="168" t="s">
        <v>436</v>
      </c>
    </row>
    <row r="202" spans="2:65" s="11" customFormat="1" ht="25.95" customHeight="1">
      <c r="B202" s="143"/>
      <c r="D202" s="144" t="s">
        <v>79</v>
      </c>
      <c r="E202" s="145" t="s">
        <v>250</v>
      </c>
      <c r="F202" s="145" t="s">
        <v>251</v>
      </c>
      <c r="I202" s="146"/>
      <c r="J202" s="147">
        <f>BK202</f>
        <v>0</v>
      </c>
      <c r="L202" s="143"/>
      <c r="M202" s="148"/>
      <c r="N202" s="149"/>
      <c r="O202" s="149"/>
      <c r="P202" s="150">
        <f>P203+P228+P236+P240</f>
        <v>0</v>
      </c>
      <c r="Q202" s="149"/>
      <c r="R202" s="150">
        <f>R203+R228+R236+R240</f>
        <v>5.5823352000000002</v>
      </c>
      <c r="S202" s="149"/>
      <c r="T202" s="151">
        <f>T203+T228+T236+T240</f>
        <v>0</v>
      </c>
      <c r="AR202" s="144" t="s">
        <v>88</v>
      </c>
      <c r="AT202" s="152" t="s">
        <v>79</v>
      </c>
      <c r="AU202" s="152" t="s">
        <v>80</v>
      </c>
      <c r="AY202" s="144" t="s">
        <v>166</v>
      </c>
      <c r="BK202" s="153">
        <f>BK203+BK228+BK236+BK240</f>
        <v>0</v>
      </c>
    </row>
    <row r="203" spans="2:65" s="11" customFormat="1" ht="22.8" customHeight="1">
      <c r="B203" s="143"/>
      <c r="D203" s="144" t="s">
        <v>79</v>
      </c>
      <c r="E203" s="154" t="s">
        <v>437</v>
      </c>
      <c r="F203" s="154" t="s">
        <v>438</v>
      </c>
      <c r="I203" s="146"/>
      <c r="J203" s="155">
        <f>BK203</f>
        <v>0</v>
      </c>
      <c r="L203" s="143"/>
      <c r="M203" s="148"/>
      <c r="N203" s="149"/>
      <c r="O203" s="149"/>
      <c r="P203" s="150">
        <f>SUM(P204:P227)</f>
        <v>0</v>
      </c>
      <c r="Q203" s="149"/>
      <c r="R203" s="150">
        <f>SUM(R204:R227)</f>
        <v>1.0136799999999999</v>
      </c>
      <c r="S203" s="149"/>
      <c r="T203" s="151">
        <f>SUM(T204:T227)</f>
        <v>0</v>
      </c>
      <c r="AR203" s="144" t="s">
        <v>88</v>
      </c>
      <c r="AT203" s="152" t="s">
        <v>79</v>
      </c>
      <c r="AU203" s="152" t="s">
        <v>21</v>
      </c>
      <c r="AY203" s="144" t="s">
        <v>166</v>
      </c>
      <c r="BK203" s="153">
        <f>SUM(BK204:BK227)</f>
        <v>0</v>
      </c>
    </row>
    <row r="204" spans="2:65" s="1" customFormat="1" ht="48" customHeight="1">
      <c r="B204" s="156"/>
      <c r="C204" s="157" t="s">
        <v>439</v>
      </c>
      <c r="D204" s="157" t="s">
        <v>168</v>
      </c>
      <c r="E204" s="158" t="s">
        <v>440</v>
      </c>
      <c r="F204" s="159" t="s">
        <v>441</v>
      </c>
      <c r="G204" s="160" t="s">
        <v>289</v>
      </c>
      <c r="H204" s="161">
        <v>32</v>
      </c>
      <c r="I204" s="162"/>
      <c r="J204" s="163">
        <f>ROUND(I204*H204,2)</f>
        <v>0</v>
      </c>
      <c r="K204" s="159" t="s">
        <v>172</v>
      </c>
      <c r="L204" s="32"/>
      <c r="M204" s="164" t="s">
        <v>1</v>
      </c>
      <c r="N204" s="165" t="s">
        <v>45</v>
      </c>
      <c r="O204" s="55"/>
      <c r="P204" s="166">
        <f>O204*H204</f>
        <v>0</v>
      </c>
      <c r="Q204" s="166">
        <v>6.7099999999999998E-3</v>
      </c>
      <c r="R204" s="166">
        <f>Q204*H204</f>
        <v>0.21471999999999999</v>
      </c>
      <c r="S204" s="166">
        <v>0</v>
      </c>
      <c r="T204" s="167">
        <f>S204*H204</f>
        <v>0</v>
      </c>
      <c r="AR204" s="168" t="s">
        <v>246</v>
      </c>
      <c r="AT204" s="168" t="s">
        <v>168</v>
      </c>
      <c r="AU204" s="168" t="s">
        <v>88</v>
      </c>
      <c r="AY204" s="17" t="s">
        <v>166</v>
      </c>
      <c r="BE204" s="169">
        <f>IF(N204="základní",J204,0)</f>
        <v>0</v>
      </c>
      <c r="BF204" s="169">
        <f>IF(N204="snížená",J204,0)</f>
        <v>0</v>
      </c>
      <c r="BG204" s="169">
        <f>IF(N204="zákl. přenesená",J204,0)</f>
        <v>0</v>
      </c>
      <c r="BH204" s="169">
        <f>IF(N204="sníž. přenesená",J204,0)</f>
        <v>0</v>
      </c>
      <c r="BI204" s="169">
        <f>IF(N204="nulová",J204,0)</f>
        <v>0</v>
      </c>
      <c r="BJ204" s="17" t="s">
        <v>21</v>
      </c>
      <c r="BK204" s="169">
        <f>ROUND(I204*H204,2)</f>
        <v>0</v>
      </c>
      <c r="BL204" s="17" t="s">
        <v>246</v>
      </c>
      <c r="BM204" s="168" t="s">
        <v>442</v>
      </c>
    </row>
    <row r="205" spans="2:65" s="12" customFormat="1" ht="10.199999999999999">
      <c r="B205" s="170"/>
      <c r="D205" s="171" t="s">
        <v>175</v>
      </c>
      <c r="E205" s="172" t="s">
        <v>1</v>
      </c>
      <c r="F205" s="173" t="s">
        <v>443</v>
      </c>
      <c r="H205" s="174">
        <v>32</v>
      </c>
      <c r="I205" s="175"/>
      <c r="L205" s="170"/>
      <c r="M205" s="176"/>
      <c r="N205" s="177"/>
      <c r="O205" s="177"/>
      <c r="P205" s="177"/>
      <c r="Q205" s="177"/>
      <c r="R205" s="177"/>
      <c r="S205" s="177"/>
      <c r="T205" s="178"/>
      <c r="AT205" s="172" t="s">
        <v>175</v>
      </c>
      <c r="AU205" s="172" t="s">
        <v>88</v>
      </c>
      <c r="AV205" s="12" t="s">
        <v>88</v>
      </c>
      <c r="AW205" s="12" t="s">
        <v>36</v>
      </c>
      <c r="AX205" s="12" t="s">
        <v>21</v>
      </c>
      <c r="AY205" s="172" t="s">
        <v>166</v>
      </c>
    </row>
    <row r="206" spans="2:65" s="1" customFormat="1" ht="36" customHeight="1">
      <c r="B206" s="156"/>
      <c r="C206" s="157" t="s">
        <v>444</v>
      </c>
      <c r="D206" s="157" t="s">
        <v>168</v>
      </c>
      <c r="E206" s="158" t="s">
        <v>445</v>
      </c>
      <c r="F206" s="159" t="s">
        <v>446</v>
      </c>
      <c r="G206" s="160" t="s">
        <v>289</v>
      </c>
      <c r="H206" s="161">
        <v>32</v>
      </c>
      <c r="I206" s="162"/>
      <c r="J206" s="163">
        <f>ROUND(I206*H206,2)</f>
        <v>0</v>
      </c>
      <c r="K206" s="159" t="s">
        <v>172</v>
      </c>
      <c r="L206" s="32"/>
      <c r="M206" s="164" t="s">
        <v>1</v>
      </c>
      <c r="N206" s="165" t="s">
        <v>45</v>
      </c>
      <c r="O206" s="55"/>
      <c r="P206" s="166">
        <f>O206*H206</f>
        <v>0</v>
      </c>
      <c r="Q206" s="166">
        <v>2.8500000000000001E-3</v>
      </c>
      <c r="R206" s="166">
        <f>Q206*H206</f>
        <v>9.1200000000000003E-2</v>
      </c>
      <c r="S206" s="166">
        <v>0</v>
      </c>
      <c r="T206" s="167">
        <f>S206*H206</f>
        <v>0</v>
      </c>
      <c r="AR206" s="168" t="s">
        <v>246</v>
      </c>
      <c r="AT206" s="168" t="s">
        <v>168</v>
      </c>
      <c r="AU206" s="168" t="s">
        <v>88</v>
      </c>
      <c r="AY206" s="17" t="s">
        <v>166</v>
      </c>
      <c r="BE206" s="169">
        <f>IF(N206="základní",J206,0)</f>
        <v>0</v>
      </c>
      <c r="BF206" s="169">
        <f>IF(N206="snížená",J206,0)</f>
        <v>0</v>
      </c>
      <c r="BG206" s="169">
        <f>IF(N206="zákl. přenesená",J206,0)</f>
        <v>0</v>
      </c>
      <c r="BH206" s="169">
        <f>IF(N206="sníž. přenesená",J206,0)</f>
        <v>0</v>
      </c>
      <c r="BI206" s="169">
        <f>IF(N206="nulová",J206,0)</f>
        <v>0</v>
      </c>
      <c r="BJ206" s="17" t="s">
        <v>21</v>
      </c>
      <c r="BK206" s="169">
        <f>ROUND(I206*H206,2)</f>
        <v>0</v>
      </c>
      <c r="BL206" s="17" t="s">
        <v>246</v>
      </c>
      <c r="BM206" s="168" t="s">
        <v>447</v>
      </c>
    </row>
    <row r="207" spans="2:65" s="12" customFormat="1" ht="10.199999999999999">
      <c r="B207" s="170"/>
      <c r="D207" s="171" t="s">
        <v>175</v>
      </c>
      <c r="E207" s="172" t="s">
        <v>1</v>
      </c>
      <c r="F207" s="173" t="s">
        <v>448</v>
      </c>
      <c r="H207" s="174">
        <v>32</v>
      </c>
      <c r="I207" s="175"/>
      <c r="L207" s="170"/>
      <c r="M207" s="176"/>
      <c r="N207" s="177"/>
      <c r="O207" s="177"/>
      <c r="P207" s="177"/>
      <c r="Q207" s="177"/>
      <c r="R207" s="177"/>
      <c r="S207" s="177"/>
      <c r="T207" s="178"/>
      <c r="AT207" s="172" t="s">
        <v>175</v>
      </c>
      <c r="AU207" s="172" t="s">
        <v>88</v>
      </c>
      <c r="AV207" s="12" t="s">
        <v>88</v>
      </c>
      <c r="AW207" s="12" t="s">
        <v>36</v>
      </c>
      <c r="AX207" s="12" t="s">
        <v>21</v>
      </c>
      <c r="AY207" s="172" t="s">
        <v>166</v>
      </c>
    </row>
    <row r="208" spans="2:65" s="1" customFormat="1" ht="36" customHeight="1">
      <c r="B208" s="156"/>
      <c r="C208" s="157" t="s">
        <v>449</v>
      </c>
      <c r="D208" s="157" t="s">
        <v>168</v>
      </c>
      <c r="E208" s="158" t="s">
        <v>450</v>
      </c>
      <c r="F208" s="159" t="s">
        <v>451</v>
      </c>
      <c r="G208" s="160" t="s">
        <v>289</v>
      </c>
      <c r="H208" s="161">
        <v>64</v>
      </c>
      <c r="I208" s="162"/>
      <c r="J208" s="163">
        <f t="shared" ref="J208:J214" si="0">ROUND(I208*H208,2)</f>
        <v>0</v>
      </c>
      <c r="K208" s="159" t="s">
        <v>172</v>
      </c>
      <c r="L208" s="32"/>
      <c r="M208" s="164" t="s">
        <v>1</v>
      </c>
      <c r="N208" s="165" t="s">
        <v>45</v>
      </c>
      <c r="O208" s="55"/>
      <c r="P208" s="166">
        <f t="shared" ref="P208:P214" si="1">O208*H208</f>
        <v>0</v>
      </c>
      <c r="Q208" s="166">
        <v>1.8400000000000001E-3</v>
      </c>
      <c r="R208" s="166">
        <f t="shared" ref="R208:R214" si="2">Q208*H208</f>
        <v>0.11776</v>
      </c>
      <c r="S208" s="166">
        <v>0</v>
      </c>
      <c r="T208" s="167">
        <f t="shared" ref="T208:T214" si="3">S208*H208</f>
        <v>0</v>
      </c>
      <c r="AR208" s="168" t="s">
        <v>246</v>
      </c>
      <c r="AT208" s="168" t="s">
        <v>168</v>
      </c>
      <c r="AU208" s="168" t="s">
        <v>88</v>
      </c>
      <c r="AY208" s="17" t="s">
        <v>166</v>
      </c>
      <c r="BE208" s="169">
        <f t="shared" ref="BE208:BE214" si="4">IF(N208="základní",J208,0)</f>
        <v>0</v>
      </c>
      <c r="BF208" s="169">
        <f t="shared" ref="BF208:BF214" si="5">IF(N208="snížená",J208,0)</f>
        <v>0</v>
      </c>
      <c r="BG208" s="169">
        <f t="shared" ref="BG208:BG214" si="6">IF(N208="zákl. přenesená",J208,0)</f>
        <v>0</v>
      </c>
      <c r="BH208" s="169">
        <f t="shared" ref="BH208:BH214" si="7">IF(N208="sníž. přenesená",J208,0)</f>
        <v>0</v>
      </c>
      <c r="BI208" s="169">
        <f t="shared" ref="BI208:BI214" si="8">IF(N208="nulová",J208,0)</f>
        <v>0</v>
      </c>
      <c r="BJ208" s="17" t="s">
        <v>21</v>
      </c>
      <c r="BK208" s="169">
        <f t="shared" ref="BK208:BK214" si="9">ROUND(I208*H208,2)</f>
        <v>0</v>
      </c>
      <c r="BL208" s="17" t="s">
        <v>246</v>
      </c>
      <c r="BM208" s="168" t="s">
        <v>452</v>
      </c>
    </row>
    <row r="209" spans="2:65" s="1" customFormat="1" ht="36" customHeight="1">
      <c r="B209" s="156"/>
      <c r="C209" s="157" t="s">
        <v>453</v>
      </c>
      <c r="D209" s="157" t="s">
        <v>168</v>
      </c>
      <c r="E209" s="158" t="s">
        <v>454</v>
      </c>
      <c r="F209" s="159" t="s">
        <v>455</v>
      </c>
      <c r="G209" s="160" t="s">
        <v>289</v>
      </c>
      <c r="H209" s="161">
        <v>64</v>
      </c>
      <c r="I209" s="162"/>
      <c r="J209" s="163">
        <f t="shared" si="0"/>
        <v>0</v>
      </c>
      <c r="K209" s="159" t="s">
        <v>172</v>
      </c>
      <c r="L209" s="32"/>
      <c r="M209" s="164" t="s">
        <v>1</v>
      </c>
      <c r="N209" s="165" t="s">
        <v>45</v>
      </c>
      <c r="O209" s="55"/>
      <c r="P209" s="166">
        <f t="shared" si="1"/>
        <v>0</v>
      </c>
      <c r="Q209" s="166">
        <v>2.96E-3</v>
      </c>
      <c r="R209" s="166">
        <f t="shared" si="2"/>
        <v>0.18944</v>
      </c>
      <c r="S209" s="166">
        <v>0</v>
      </c>
      <c r="T209" s="167">
        <f t="shared" si="3"/>
        <v>0</v>
      </c>
      <c r="AR209" s="168" t="s">
        <v>246</v>
      </c>
      <c r="AT209" s="168" t="s">
        <v>168</v>
      </c>
      <c r="AU209" s="168" t="s">
        <v>88</v>
      </c>
      <c r="AY209" s="17" t="s">
        <v>166</v>
      </c>
      <c r="BE209" s="169">
        <f t="shared" si="4"/>
        <v>0</v>
      </c>
      <c r="BF209" s="169">
        <f t="shared" si="5"/>
        <v>0</v>
      </c>
      <c r="BG209" s="169">
        <f t="shared" si="6"/>
        <v>0</v>
      </c>
      <c r="BH209" s="169">
        <f t="shared" si="7"/>
        <v>0</v>
      </c>
      <c r="BI209" s="169">
        <f t="shared" si="8"/>
        <v>0</v>
      </c>
      <c r="BJ209" s="17" t="s">
        <v>21</v>
      </c>
      <c r="BK209" s="169">
        <f t="shared" si="9"/>
        <v>0</v>
      </c>
      <c r="BL209" s="17" t="s">
        <v>246</v>
      </c>
      <c r="BM209" s="168" t="s">
        <v>456</v>
      </c>
    </row>
    <row r="210" spans="2:65" s="1" customFormat="1" ht="24" customHeight="1">
      <c r="B210" s="156"/>
      <c r="C210" s="157" t="s">
        <v>273</v>
      </c>
      <c r="D210" s="157" t="s">
        <v>168</v>
      </c>
      <c r="E210" s="158" t="s">
        <v>457</v>
      </c>
      <c r="F210" s="159" t="s">
        <v>458</v>
      </c>
      <c r="G210" s="160" t="s">
        <v>289</v>
      </c>
      <c r="H210" s="161">
        <v>62</v>
      </c>
      <c r="I210" s="162"/>
      <c r="J210" s="163">
        <f t="shared" si="0"/>
        <v>0</v>
      </c>
      <c r="K210" s="159" t="s">
        <v>172</v>
      </c>
      <c r="L210" s="32"/>
      <c r="M210" s="164" t="s">
        <v>1</v>
      </c>
      <c r="N210" s="165" t="s">
        <v>45</v>
      </c>
      <c r="O210" s="55"/>
      <c r="P210" s="166">
        <f t="shared" si="1"/>
        <v>0</v>
      </c>
      <c r="Q210" s="166">
        <v>1.5E-3</v>
      </c>
      <c r="R210" s="166">
        <f t="shared" si="2"/>
        <v>9.2999999999999999E-2</v>
      </c>
      <c r="S210" s="166">
        <v>0</v>
      </c>
      <c r="T210" s="167">
        <f t="shared" si="3"/>
        <v>0</v>
      </c>
      <c r="AR210" s="168" t="s">
        <v>246</v>
      </c>
      <c r="AT210" s="168" t="s">
        <v>168</v>
      </c>
      <c r="AU210" s="168" t="s">
        <v>88</v>
      </c>
      <c r="AY210" s="17" t="s">
        <v>166</v>
      </c>
      <c r="BE210" s="169">
        <f t="shared" si="4"/>
        <v>0</v>
      </c>
      <c r="BF210" s="169">
        <f t="shared" si="5"/>
        <v>0</v>
      </c>
      <c r="BG210" s="169">
        <f t="shared" si="6"/>
        <v>0</v>
      </c>
      <c r="BH210" s="169">
        <f t="shared" si="7"/>
        <v>0</v>
      </c>
      <c r="BI210" s="169">
        <f t="shared" si="8"/>
        <v>0</v>
      </c>
      <c r="BJ210" s="17" t="s">
        <v>21</v>
      </c>
      <c r="BK210" s="169">
        <f t="shared" si="9"/>
        <v>0</v>
      </c>
      <c r="BL210" s="17" t="s">
        <v>246</v>
      </c>
      <c r="BM210" s="168" t="s">
        <v>459</v>
      </c>
    </row>
    <row r="211" spans="2:65" s="1" customFormat="1" ht="24" customHeight="1">
      <c r="B211" s="156"/>
      <c r="C211" s="157" t="s">
        <v>460</v>
      </c>
      <c r="D211" s="157" t="s">
        <v>168</v>
      </c>
      <c r="E211" s="158" t="s">
        <v>461</v>
      </c>
      <c r="F211" s="159" t="s">
        <v>462</v>
      </c>
      <c r="G211" s="160" t="s">
        <v>289</v>
      </c>
      <c r="H211" s="161">
        <v>24</v>
      </c>
      <c r="I211" s="162"/>
      <c r="J211" s="163">
        <f t="shared" si="0"/>
        <v>0</v>
      </c>
      <c r="K211" s="159" t="s">
        <v>172</v>
      </c>
      <c r="L211" s="32"/>
      <c r="M211" s="164" t="s">
        <v>1</v>
      </c>
      <c r="N211" s="165" t="s">
        <v>45</v>
      </c>
      <c r="O211" s="55"/>
      <c r="P211" s="166">
        <f t="shared" si="1"/>
        <v>0</v>
      </c>
      <c r="Q211" s="166">
        <v>2.3E-3</v>
      </c>
      <c r="R211" s="166">
        <f t="shared" si="2"/>
        <v>5.5199999999999999E-2</v>
      </c>
      <c r="S211" s="166">
        <v>0</v>
      </c>
      <c r="T211" s="167">
        <f t="shared" si="3"/>
        <v>0</v>
      </c>
      <c r="AR211" s="168" t="s">
        <v>246</v>
      </c>
      <c r="AT211" s="168" t="s">
        <v>168</v>
      </c>
      <c r="AU211" s="168" t="s">
        <v>88</v>
      </c>
      <c r="AY211" s="17" t="s">
        <v>166</v>
      </c>
      <c r="BE211" s="169">
        <f t="shared" si="4"/>
        <v>0</v>
      </c>
      <c r="BF211" s="169">
        <f t="shared" si="5"/>
        <v>0</v>
      </c>
      <c r="BG211" s="169">
        <f t="shared" si="6"/>
        <v>0</v>
      </c>
      <c r="BH211" s="169">
        <f t="shared" si="7"/>
        <v>0</v>
      </c>
      <c r="BI211" s="169">
        <f t="shared" si="8"/>
        <v>0</v>
      </c>
      <c r="BJ211" s="17" t="s">
        <v>21</v>
      </c>
      <c r="BK211" s="169">
        <f t="shared" si="9"/>
        <v>0</v>
      </c>
      <c r="BL211" s="17" t="s">
        <v>246</v>
      </c>
      <c r="BM211" s="168" t="s">
        <v>463</v>
      </c>
    </row>
    <row r="212" spans="2:65" s="1" customFormat="1" ht="16.5" customHeight="1">
      <c r="B212" s="156"/>
      <c r="C212" s="157" t="s">
        <v>464</v>
      </c>
      <c r="D212" s="157" t="s">
        <v>168</v>
      </c>
      <c r="E212" s="158" t="s">
        <v>465</v>
      </c>
      <c r="F212" s="159" t="s">
        <v>466</v>
      </c>
      <c r="G212" s="160" t="s">
        <v>223</v>
      </c>
      <c r="H212" s="161">
        <v>62</v>
      </c>
      <c r="I212" s="162"/>
      <c r="J212" s="163">
        <f t="shared" si="0"/>
        <v>0</v>
      </c>
      <c r="K212" s="159" t="s">
        <v>172</v>
      </c>
      <c r="L212" s="32"/>
      <c r="M212" s="164" t="s">
        <v>1</v>
      </c>
      <c r="N212" s="165" t="s">
        <v>45</v>
      </c>
      <c r="O212" s="55"/>
      <c r="P212" s="166">
        <f t="shared" si="1"/>
        <v>0</v>
      </c>
      <c r="Q212" s="166">
        <v>0</v>
      </c>
      <c r="R212" s="166">
        <f t="shared" si="2"/>
        <v>0</v>
      </c>
      <c r="S212" s="166">
        <v>0</v>
      </c>
      <c r="T212" s="167">
        <f t="shared" si="3"/>
        <v>0</v>
      </c>
      <c r="AR212" s="168" t="s">
        <v>246</v>
      </c>
      <c r="AT212" s="168" t="s">
        <v>168</v>
      </c>
      <c r="AU212" s="168" t="s">
        <v>88</v>
      </c>
      <c r="AY212" s="17" t="s">
        <v>166</v>
      </c>
      <c r="BE212" s="169">
        <f t="shared" si="4"/>
        <v>0</v>
      </c>
      <c r="BF212" s="169">
        <f t="shared" si="5"/>
        <v>0</v>
      </c>
      <c r="BG212" s="169">
        <f t="shared" si="6"/>
        <v>0</v>
      </c>
      <c r="BH212" s="169">
        <f t="shared" si="7"/>
        <v>0</v>
      </c>
      <c r="BI212" s="169">
        <f t="shared" si="8"/>
        <v>0</v>
      </c>
      <c r="BJ212" s="17" t="s">
        <v>21</v>
      </c>
      <c r="BK212" s="169">
        <f t="shared" si="9"/>
        <v>0</v>
      </c>
      <c r="BL212" s="17" t="s">
        <v>246</v>
      </c>
      <c r="BM212" s="168" t="s">
        <v>467</v>
      </c>
    </row>
    <row r="213" spans="2:65" s="1" customFormat="1" ht="24" customHeight="1">
      <c r="B213" s="156"/>
      <c r="C213" s="179" t="s">
        <v>468</v>
      </c>
      <c r="D213" s="179" t="s">
        <v>226</v>
      </c>
      <c r="E213" s="180" t="s">
        <v>469</v>
      </c>
      <c r="F213" s="181" t="s">
        <v>470</v>
      </c>
      <c r="G213" s="182" t="s">
        <v>223</v>
      </c>
      <c r="H213" s="183">
        <v>62</v>
      </c>
      <c r="I213" s="184"/>
      <c r="J213" s="185">
        <f t="shared" si="0"/>
        <v>0</v>
      </c>
      <c r="K213" s="181" t="s">
        <v>172</v>
      </c>
      <c r="L213" s="186"/>
      <c r="M213" s="187" t="s">
        <v>1</v>
      </c>
      <c r="N213" s="188" t="s">
        <v>45</v>
      </c>
      <c r="O213" s="55"/>
      <c r="P213" s="166">
        <f t="shared" si="1"/>
        <v>0</v>
      </c>
      <c r="Q213" s="166">
        <v>7.2000000000000005E-4</v>
      </c>
      <c r="R213" s="166">
        <f t="shared" si="2"/>
        <v>4.4640000000000006E-2</v>
      </c>
      <c r="S213" s="166">
        <v>0</v>
      </c>
      <c r="T213" s="167">
        <f t="shared" si="3"/>
        <v>0</v>
      </c>
      <c r="AR213" s="168" t="s">
        <v>273</v>
      </c>
      <c r="AT213" s="168" t="s">
        <v>226</v>
      </c>
      <c r="AU213" s="168" t="s">
        <v>88</v>
      </c>
      <c r="AY213" s="17" t="s">
        <v>166</v>
      </c>
      <c r="BE213" s="169">
        <f t="shared" si="4"/>
        <v>0</v>
      </c>
      <c r="BF213" s="169">
        <f t="shared" si="5"/>
        <v>0</v>
      </c>
      <c r="BG213" s="169">
        <f t="shared" si="6"/>
        <v>0</v>
      </c>
      <c r="BH213" s="169">
        <f t="shared" si="7"/>
        <v>0</v>
      </c>
      <c r="BI213" s="169">
        <f t="shared" si="8"/>
        <v>0</v>
      </c>
      <c r="BJ213" s="17" t="s">
        <v>21</v>
      </c>
      <c r="BK213" s="169">
        <f t="shared" si="9"/>
        <v>0</v>
      </c>
      <c r="BL213" s="17" t="s">
        <v>246</v>
      </c>
      <c r="BM213" s="168" t="s">
        <v>471</v>
      </c>
    </row>
    <row r="214" spans="2:65" s="1" customFormat="1" ht="16.5" customHeight="1">
      <c r="B214" s="156"/>
      <c r="C214" s="157" t="s">
        <v>472</v>
      </c>
      <c r="D214" s="157" t="s">
        <v>168</v>
      </c>
      <c r="E214" s="158" t="s">
        <v>473</v>
      </c>
      <c r="F214" s="159" t="s">
        <v>474</v>
      </c>
      <c r="G214" s="160" t="s">
        <v>223</v>
      </c>
      <c r="H214" s="161">
        <v>8</v>
      </c>
      <c r="I214" s="162"/>
      <c r="J214" s="163">
        <f t="shared" si="0"/>
        <v>0</v>
      </c>
      <c r="K214" s="159" t="s">
        <v>172</v>
      </c>
      <c r="L214" s="32"/>
      <c r="M214" s="164" t="s">
        <v>1</v>
      </c>
      <c r="N214" s="165" t="s">
        <v>45</v>
      </c>
      <c r="O214" s="55"/>
      <c r="P214" s="166">
        <f t="shared" si="1"/>
        <v>0</v>
      </c>
      <c r="Q214" s="166">
        <v>0</v>
      </c>
      <c r="R214" s="166">
        <f t="shared" si="2"/>
        <v>0</v>
      </c>
      <c r="S214" s="166">
        <v>0</v>
      </c>
      <c r="T214" s="167">
        <f t="shared" si="3"/>
        <v>0</v>
      </c>
      <c r="AR214" s="168" t="s">
        <v>246</v>
      </c>
      <c r="AT214" s="168" t="s">
        <v>168</v>
      </c>
      <c r="AU214" s="168" t="s">
        <v>88</v>
      </c>
      <c r="AY214" s="17" t="s">
        <v>166</v>
      </c>
      <c r="BE214" s="169">
        <f t="shared" si="4"/>
        <v>0</v>
      </c>
      <c r="BF214" s="169">
        <f t="shared" si="5"/>
        <v>0</v>
      </c>
      <c r="BG214" s="169">
        <f t="shared" si="6"/>
        <v>0</v>
      </c>
      <c r="BH214" s="169">
        <f t="shared" si="7"/>
        <v>0</v>
      </c>
      <c r="BI214" s="169">
        <f t="shared" si="8"/>
        <v>0</v>
      </c>
      <c r="BJ214" s="17" t="s">
        <v>21</v>
      </c>
      <c r="BK214" s="169">
        <f t="shared" si="9"/>
        <v>0</v>
      </c>
      <c r="BL214" s="17" t="s">
        <v>246</v>
      </c>
      <c r="BM214" s="168" t="s">
        <v>475</v>
      </c>
    </row>
    <row r="215" spans="2:65" s="12" customFormat="1" ht="10.199999999999999">
      <c r="B215" s="170"/>
      <c r="D215" s="171" t="s">
        <v>175</v>
      </c>
      <c r="E215" s="172" t="s">
        <v>1</v>
      </c>
      <c r="F215" s="173" t="s">
        <v>476</v>
      </c>
      <c r="H215" s="174">
        <v>8</v>
      </c>
      <c r="I215" s="175"/>
      <c r="L215" s="170"/>
      <c r="M215" s="176"/>
      <c r="N215" s="177"/>
      <c r="O215" s="177"/>
      <c r="P215" s="177"/>
      <c r="Q215" s="177"/>
      <c r="R215" s="177"/>
      <c r="S215" s="177"/>
      <c r="T215" s="178"/>
      <c r="AT215" s="172" t="s">
        <v>175</v>
      </c>
      <c r="AU215" s="172" t="s">
        <v>88</v>
      </c>
      <c r="AV215" s="12" t="s">
        <v>88</v>
      </c>
      <c r="AW215" s="12" t="s">
        <v>36</v>
      </c>
      <c r="AX215" s="12" t="s">
        <v>21</v>
      </c>
      <c r="AY215" s="172" t="s">
        <v>166</v>
      </c>
    </row>
    <row r="216" spans="2:65" s="1" customFormat="1" ht="24" customHeight="1">
      <c r="B216" s="156"/>
      <c r="C216" s="179" t="s">
        <v>477</v>
      </c>
      <c r="D216" s="179" t="s">
        <v>226</v>
      </c>
      <c r="E216" s="180" t="s">
        <v>478</v>
      </c>
      <c r="F216" s="181" t="s">
        <v>479</v>
      </c>
      <c r="G216" s="182" t="s">
        <v>223</v>
      </c>
      <c r="H216" s="183">
        <v>8</v>
      </c>
      <c r="I216" s="184"/>
      <c r="J216" s="185">
        <f>ROUND(I216*H216,2)</f>
        <v>0</v>
      </c>
      <c r="K216" s="181" t="s">
        <v>172</v>
      </c>
      <c r="L216" s="186"/>
      <c r="M216" s="187" t="s">
        <v>1</v>
      </c>
      <c r="N216" s="188" t="s">
        <v>45</v>
      </c>
      <c r="O216" s="55"/>
      <c r="P216" s="166">
        <f>O216*H216</f>
        <v>0</v>
      </c>
      <c r="Q216" s="166">
        <v>2.5000000000000001E-4</v>
      </c>
      <c r="R216" s="166">
        <f>Q216*H216</f>
        <v>2E-3</v>
      </c>
      <c r="S216" s="166">
        <v>0</v>
      </c>
      <c r="T216" s="167">
        <f>S216*H216</f>
        <v>0</v>
      </c>
      <c r="AR216" s="168" t="s">
        <v>273</v>
      </c>
      <c r="AT216" s="168" t="s">
        <v>226</v>
      </c>
      <c r="AU216" s="168" t="s">
        <v>88</v>
      </c>
      <c r="AY216" s="17" t="s">
        <v>166</v>
      </c>
      <c r="BE216" s="169">
        <f>IF(N216="základní",J216,0)</f>
        <v>0</v>
      </c>
      <c r="BF216" s="169">
        <f>IF(N216="snížená",J216,0)</f>
        <v>0</v>
      </c>
      <c r="BG216" s="169">
        <f>IF(N216="zákl. přenesená",J216,0)</f>
        <v>0</v>
      </c>
      <c r="BH216" s="169">
        <f>IF(N216="sníž. přenesená",J216,0)</f>
        <v>0</v>
      </c>
      <c r="BI216" s="169">
        <f>IF(N216="nulová",J216,0)</f>
        <v>0</v>
      </c>
      <c r="BJ216" s="17" t="s">
        <v>21</v>
      </c>
      <c r="BK216" s="169">
        <f>ROUND(I216*H216,2)</f>
        <v>0</v>
      </c>
      <c r="BL216" s="17" t="s">
        <v>246</v>
      </c>
      <c r="BM216" s="168" t="s">
        <v>480</v>
      </c>
    </row>
    <row r="217" spans="2:65" s="1" customFormat="1" ht="24" customHeight="1">
      <c r="B217" s="156"/>
      <c r="C217" s="157" t="s">
        <v>481</v>
      </c>
      <c r="D217" s="157" t="s">
        <v>168</v>
      </c>
      <c r="E217" s="158" t="s">
        <v>482</v>
      </c>
      <c r="F217" s="159" t="s">
        <v>483</v>
      </c>
      <c r="G217" s="160" t="s">
        <v>223</v>
      </c>
      <c r="H217" s="161">
        <v>4</v>
      </c>
      <c r="I217" s="162"/>
      <c r="J217" s="163">
        <f>ROUND(I217*H217,2)</f>
        <v>0</v>
      </c>
      <c r="K217" s="159" t="s">
        <v>172</v>
      </c>
      <c r="L217" s="32"/>
      <c r="M217" s="164" t="s">
        <v>1</v>
      </c>
      <c r="N217" s="165" t="s">
        <v>45</v>
      </c>
      <c r="O217" s="55"/>
      <c r="P217" s="166">
        <f>O217*H217</f>
        <v>0</v>
      </c>
      <c r="Q217" s="166">
        <v>0</v>
      </c>
      <c r="R217" s="166">
        <f>Q217*H217</f>
        <v>0</v>
      </c>
      <c r="S217" s="166">
        <v>0</v>
      </c>
      <c r="T217" s="167">
        <f>S217*H217</f>
        <v>0</v>
      </c>
      <c r="AR217" s="168" t="s">
        <v>246</v>
      </c>
      <c r="AT217" s="168" t="s">
        <v>168</v>
      </c>
      <c r="AU217" s="168" t="s">
        <v>88</v>
      </c>
      <c r="AY217" s="17" t="s">
        <v>166</v>
      </c>
      <c r="BE217" s="169">
        <f>IF(N217="základní",J217,0)</f>
        <v>0</v>
      </c>
      <c r="BF217" s="169">
        <f>IF(N217="snížená",J217,0)</f>
        <v>0</v>
      </c>
      <c r="BG217" s="169">
        <f>IF(N217="zákl. přenesená",J217,0)</f>
        <v>0</v>
      </c>
      <c r="BH217" s="169">
        <f>IF(N217="sníž. přenesená",J217,0)</f>
        <v>0</v>
      </c>
      <c r="BI217" s="169">
        <f>IF(N217="nulová",J217,0)</f>
        <v>0</v>
      </c>
      <c r="BJ217" s="17" t="s">
        <v>21</v>
      </c>
      <c r="BK217" s="169">
        <f>ROUND(I217*H217,2)</f>
        <v>0</v>
      </c>
      <c r="BL217" s="17" t="s">
        <v>246</v>
      </c>
      <c r="BM217" s="168" t="s">
        <v>484</v>
      </c>
    </row>
    <row r="218" spans="2:65" s="1" customFormat="1" ht="24" customHeight="1">
      <c r="B218" s="156"/>
      <c r="C218" s="179" t="s">
        <v>485</v>
      </c>
      <c r="D218" s="179" t="s">
        <v>226</v>
      </c>
      <c r="E218" s="180" t="s">
        <v>486</v>
      </c>
      <c r="F218" s="181" t="s">
        <v>487</v>
      </c>
      <c r="G218" s="182" t="s">
        <v>223</v>
      </c>
      <c r="H218" s="183">
        <v>8</v>
      </c>
      <c r="I218" s="184"/>
      <c r="J218" s="185">
        <f>ROUND(I218*H218,2)</f>
        <v>0</v>
      </c>
      <c r="K218" s="181" t="s">
        <v>172</v>
      </c>
      <c r="L218" s="186"/>
      <c r="M218" s="187" t="s">
        <v>1</v>
      </c>
      <c r="N218" s="188" t="s">
        <v>45</v>
      </c>
      <c r="O218" s="55"/>
      <c r="P218" s="166">
        <f>O218*H218</f>
        <v>0</v>
      </c>
      <c r="Q218" s="166">
        <v>1.39E-3</v>
      </c>
      <c r="R218" s="166">
        <f>Q218*H218</f>
        <v>1.112E-2</v>
      </c>
      <c r="S218" s="166">
        <v>0</v>
      </c>
      <c r="T218" s="167">
        <f>S218*H218</f>
        <v>0</v>
      </c>
      <c r="AR218" s="168" t="s">
        <v>273</v>
      </c>
      <c r="AT218" s="168" t="s">
        <v>226</v>
      </c>
      <c r="AU218" s="168" t="s">
        <v>88</v>
      </c>
      <c r="AY218" s="17" t="s">
        <v>166</v>
      </c>
      <c r="BE218" s="169">
        <f>IF(N218="základní",J218,0)</f>
        <v>0</v>
      </c>
      <c r="BF218" s="169">
        <f>IF(N218="snížená",J218,0)</f>
        <v>0</v>
      </c>
      <c r="BG218" s="169">
        <f>IF(N218="zákl. přenesená",J218,0)</f>
        <v>0</v>
      </c>
      <c r="BH218" s="169">
        <f>IF(N218="sníž. přenesená",J218,0)</f>
        <v>0</v>
      </c>
      <c r="BI218" s="169">
        <f>IF(N218="nulová",J218,0)</f>
        <v>0</v>
      </c>
      <c r="BJ218" s="17" t="s">
        <v>21</v>
      </c>
      <c r="BK218" s="169">
        <f>ROUND(I218*H218,2)</f>
        <v>0</v>
      </c>
      <c r="BL218" s="17" t="s">
        <v>246</v>
      </c>
      <c r="BM218" s="168" t="s">
        <v>488</v>
      </c>
    </row>
    <row r="219" spans="2:65" s="12" customFormat="1" ht="10.199999999999999">
      <c r="B219" s="170"/>
      <c r="D219" s="171" t="s">
        <v>175</v>
      </c>
      <c r="E219" s="172" t="s">
        <v>1</v>
      </c>
      <c r="F219" s="173" t="s">
        <v>476</v>
      </c>
      <c r="H219" s="174">
        <v>8</v>
      </c>
      <c r="I219" s="175"/>
      <c r="L219" s="170"/>
      <c r="M219" s="176"/>
      <c r="N219" s="177"/>
      <c r="O219" s="177"/>
      <c r="P219" s="177"/>
      <c r="Q219" s="177"/>
      <c r="R219" s="177"/>
      <c r="S219" s="177"/>
      <c r="T219" s="178"/>
      <c r="AT219" s="172" t="s">
        <v>175</v>
      </c>
      <c r="AU219" s="172" t="s">
        <v>88</v>
      </c>
      <c r="AV219" s="12" t="s">
        <v>88</v>
      </c>
      <c r="AW219" s="12" t="s">
        <v>36</v>
      </c>
      <c r="AX219" s="12" t="s">
        <v>21</v>
      </c>
      <c r="AY219" s="172" t="s">
        <v>166</v>
      </c>
    </row>
    <row r="220" spans="2:65" s="1" customFormat="1" ht="24" customHeight="1">
      <c r="B220" s="156"/>
      <c r="C220" s="157" t="s">
        <v>489</v>
      </c>
      <c r="D220" s="157" t="s">
        <v>168</v>
      </c>
      <c r="E220" s="158" t="s">
        <v>490</v>
      </c>
      <c r="F220" s="159" t="s">
        <v>491</v>
      </c>
      <c r="G220" s="160" t="s">
        <v>289</v>
      </c>
      <c r="H220" s="161">
        <v>64</v>
      </c>
      <c r="I220" s="162"/>
      <c r="J220" s="163">
        <f>ROUND(I220*H220,2)</f>
        <v>0</v>
      </c>
      <c r="K220" s="159" t="s">
        <v>172</v>
      </c>
      <c r="L220" s="32"/>
      <c r="M220" s="164" t="s">
        <v>1</v>
      </c>
      <c r="N220" s="165" t="s">
        <v>45</v>
      </c>
      <c r="O220" s="55"/>
      <c r="P220" s="166">
        <f>O220*H220</f>
        <v>0</v>
      </c>
      <c r="Q220" s="166">
        <v>2.0899999999999998E-3</v>
      </c>
      <c r="R220" s="166">
        <f>Q220*H220</f>
        <v>0.13375999999999999</v>
      </c>
      <c r="S220" s="166">
        <v>0</v>
      </c>
      <c r="T220" s="167">
        <f>S220*H220</f>
        <v>0</v>
      </c>
      <c r="AR220" s="168" t="s">
        <v>246</v>
      </c>
      <c r="AT220" s="168" t="s">
        <v>168</v>
      </c>
      <c r="AU220" s="168" t="s">
        <v>88</v>
      </c>
      <c r="AY220" s="17" t="s">
        <v>166</v>
      </c>
      <c r="BE220" s="169">
        <f>IF(N220="základní",J220,0)</f>
        <v>0</v>
      </c>
      <c r="BF220" s="169">
        <f>IF(N220="snížená",J220,0)</f>
        <v>0</v>
      </c>
      <c r="BG220" s="169">
        <f>IF(N220="zákl. přenesená",J220,0)</f>
        <v>0</v>
      </c>
      <c r="BH220" s="169">
        <f>IF(N220="sníž. přenesená",J220,0)</f>
        <v>0</v>
      </c>
      <c r="BI220" s="169">
        <f>IF(N220="nulová",J220,0)</f>
        <v>0</v>
      </c>
      <c r="BJ220" s="17" t="s">
        <v>21</v>
      </c>
      <c r="BK220" s="169">
        <f>ROUND(I220*H220,2)</f>
        <v>0</v>
      </c>
      <c r="BL220" s="17" t="s">
        <v>246</v>
      </c>
      <c r="BM220" s="168" t="s">
        <v>492</v>
      </c>
    </row>
    <row r="221" spans="2:65" s="1" customFormat="1" ht="36" customHeight="1">
      <c r="B221" s="156"/>
      <c r="C221" s="157" t="s">
        <v>493</v>
      </c>
      <c r="D221" s="157" t="s">
        <v>168</v>
      </c>
      <c r="E221" s="158" t="s">
        <v>494</v>
      </c>
      <c r="F221" s="159" t="s">
        <v>495</v>
      </c>
      <c r="G221" s="160" t="s">
        <v>223</v>
      </c>
      <c r="H221" s="161">
        <v>4</v>
      </c>
      <c r="I221" s="162"/>
      <c r="J221" s="163">
        <f>ROUND(I221*H221,2)</f>
        <v>0</v>
      </c>
      <c r="K221" s="159" t="s">
        <v>172</v>
      </c>
      <c r="L221" s="32"/>
      <c r="M221" s="164" t="s">
        <v>1</v>
      </c>
      <c r="N221" s="165" t="s">
        <v>45</v>
      </c>
      <c r="O221" s="55"/>
      <c r="P221" s="166">
        <f>O221*H221</f>
        <v>0</v>
      </c>
      <c r="Q221" s="166">
        <v>2.5000000000000001E-4</v>
      </c>
      <c r="R221" s="166">
        <f>Q221*H221</f>
        <v>1E-3</v>
      </c>
      <c r="S221" s="166">
        <v>0</v>
      </c>
      <c r="T221" s="167">
        <f>S221*H221</f>
        <v>0</v>
      </c>
      <c r="AR221" s="168" t="s">
        <v>246</v>
      </c>
      <c r="AT221" s="168" t="s">
        <v>168</v>
      </c>
      <c r="AU221" s="168" t="s">
        <v>88</v>
      </c>
      <c r="AY221" s="17" t="s">
        <v>166</v>
      </c>
      <c r="BE221" s="169">
        <f>IF(N221="základní",J221,0)</f>
        <v>0</v>
      </c>
      <c r="BF221" s="169">
        <f>IF(N221="snížená",J221,0)</f>
        <v>0</v>
      </c>
      <c r="BG221" s="169">
        <f>IF(N221="zákl. přenesená",J221,0)</f>
        <v>0</v>
      </c>
      <c r="BH221" s="169">
        <f>IF(N221="sníž. přenesená",J221,0)</f>
        <v>0</v>
      </c>
      <c r="BI221" s="169">
        <f>IF(N221="nulová",J221,0)</f>
        <v>0</v>
      </c>
      <c r="BJ221" s="17" t="s">
        <v>21</v>
      </c>
      <c r="BK221" s="169">
        <f>ROUND(I221*H221,2)</f>
        <v>0</v>
      </c>
      <c r="BL221" s="17" t="s">
        <v>246</v>
      </c>
      <c r="BM221" s="168" t="s">
        <v>496</v>
      </c>
    </row>
    <row r="222" spans="2:65" s="1" customFormat="1" ht="36" customHeight="1">
      <c r="B222" s="156"/>
      <c r="C222" s="157" t="s">
        <v>497</v>
      </c>
      <c r="D222" s="157" t="s">
        <v>168</v>
      </c>
      <c r="E222" s="158" t="s">
        <v>498</v>
      </c>
      <c r="F222" s="159" t="s">
        <v>499</v>
      </c>
      <c r="G222" s="160" t="s">
        <v>223</v>
      </c>
      <c r="H222" s="161">
        <v>4</v>
      </c>
      <c r="I222" s="162"/>
      <c r="J222" s="163">
        <f>ROUND(I222*H222,2)</f>
        <v>0</v>
      </c>
      <c r="K222" s="159" t="s">
        <v>172</v>
      </c>
      <c r="L222" s="32"/>
      <c r="M222" s="164" t="s">
        <v>1</v>
      </c>
      <c r="N222" s="165" t="s">
        <v>45</v>
      </c>
      <c r="O222" s="55"/>
      <c r="P222" s="166">
        <f>O222*H222</f>
        <v>0</v>
      </c>
      <c r="Q222" s="166">
        <v>2.5000000000000001E-4</v>
      </c>
      <c r="R222" s="166">
        <f>Q222*H222</f>
        <v>1E-3</v>
      </c>
      <c r="S222" s="166">
        <v>0</v>
      </c>
      <c r="T222" s="167">
        <f>S222*H222</f>
        <v>0</v>
      </c>
      <c r="AR222" s="168" t="s">
        <v>246</v>
      </c>
      <c r="AT222" s="168" t="s">
        <v>168</v>
      </c>
      <c r="AU222" s="168" t="s">
        <v>88</v>
      </c>
      <c r="AY222" s="17" t="s">
        <v>166</v>
      </c>
      <c r="BE222" s="169">
        <f>IF(N222="základní",J222,0)</f>
        <v>0</v>
      </c>
      <c r="BF222" s="169">
        <f>IF(N222="snížená",J222,0)</f>
        <v>0</v>
      </c>
      <c r="BG222" s="169">
        <f>IF(N222="zákl. přenesená",J222,0)</f>
        <v>0</v>
      </c>
      <c r="BH222" s="169">
        <f>IF(N222="sníž. přenesená",J222,0)</f>
        <v>0</v>
      </c>
      <c r="BI222" s="169">
        <f>IF(N222="nulová",J222,0)</f>
        <v>0</v>
      </c>
      <c r="BJ222" s="17" t="s">
        <v>21</v>
      </c>
      <c r="BK222" s="169">
        <f>ROUND(I222*H222,2)</f>
        <v>0</v>
      </c>
      <c r="BL222" s="17" t="s">
        <v>246</v>
      </c>
      <c r="BM222" s="168" t="s">
        <v>500</v>
      </c>
    </row>
    <row r="223" spans="2:65" s="1" customFormat="1" ht="36" customHeight="1">
      <c r="B223" s="156"/>
      <c r="C223" s="157" t="s">
        <v>501</v>
      </c>
      <c r="D223" s="157" t="s">
        <v>168</v>
      </c>
      <c r="E223" s="158" t="s">
        <v>502</v>
      </c>
      <c r="F223" s="159" t="s">
        <v>503</v>
      </c>
      <c r="G223" s="160" t="s">
        <v>289</v>
      </c>
      <c r="H223" s="161">
        <v>18</v>
      </c>
      <c r="I223" s="162"/>
      <c r="J223" s="163">
        <f>ROUND(I223*H223,2)</f>
        <v>0</v>
      </c>
      <c r="K223" s="159" t="s">
        <v>172</v>
      </c>
      <c r="L223" s="32"/>
      <c r="M223" s="164" t="s">
        <v>1</v>
      </c>
      <c r="N223" s="165" t="s">
        <v>45</v>
      </c>
      <c r="O223" s="55"/>
      <c r="P223" s="166">
        <f>O223*H223</f>
        <v>0</v>
      </c>
      <c r="Q223" s="166">
        <v>2.8600000000000001E-3</v>
      </c>
      <c r="R223" s="166">
        <f>Q223*H223</f>
        <v>5.1480000000000005E-2</v>
      </c>
      <c r="S223" s="166">
        <v>0</v>
      </c>
      <c r="T223" s="167">
        <f>S223*H223</f>
        <v>0</v>
      </c>
      <c r="AR223" s="168" t="s">
        <v>246</v>
      </c>
      <c r="AT223" s="168" t="s">
        <v>168</v>
      </c>
      <c r="AU223" s="168" t="s">
        <v>88</v>
      </c>
      <c r="AY223" s="17" t="s">
        <v>166</v>
      </c>
      <c r="BE223" s="169">
        <f>IF(N223="základní",J223,0)</f>
        <v>0</v>
      </c>
      <c r="BF223" s="169">
        <f>IF(N223="snížená",J223,0)</f>
        <v>0</v>
      </c>
      <c r="BG223" s="169">
        <f>IF(N223="zákl. přenesená",J223,0)</f>
        <v>0</v>
      </c>
      <c r="BH223" s="169">
        <f>IF(N223="sníž. přenesená",J223,0)</f>
        <v>0</v>
      </c>
      <c r="BI223" s="169">
        <f>IF(N223="nulová",J223,0)</f>
        <v>0</v>
      </c>
      <c r="BJ223" s="17" t="s">
        <v>21</v>
      </c>
      <c r="BK223" s="169">
        <f>ROUND(I223*H223,2)</f>
        <v>0</v>
      </c>
      <c r="BL223" s="17" t="s">
        <v>246</v>
      </c>
      <c r="BM223" s="168" t="s">
        <v>504</v>
      </c>
    </row>
    <row r="224" spans="2:65" s="12" customFormat="1" ht="10.199999999999999">
      <c r="B224" s="170"/>
      <c r="D224" s="171" t="s">
        <v>175</v>
      </c>
      <c r="E224" s="172" t="s">
        <v>1</v>
      </c>
      <c r="F224" s="173" t="s">
        <v>505</v>
      </c>
      <c r="H224" s="174">
        <v>18</v>
      </c>
      <c r="I224" s="175"/>
      <c r="L224" s="170"/>
      <c r="M224" s="176"/>
      <c r="N224" s="177"/>
      <c r="O224" s="177"/>
      <c r="P224" s="177"/>
      <c r="Q224" s="177"/>
      <c r="R224" s="177"/>
      <c r="S224" s="177"/>
      <c r="T224" s="178"/>
      <c r="AT224" s="172" t="s">
        <v>175</v>
      </c>
      <c r="AU224" s="172" t="s">
        <v>88</v>
      </c>
      <c r="AV224" s="12" t="s">
        <v>88</v>
      </c>
      <c r="AW224" s="12" t="s">
        <v>36</v>
      </c>
      <c r="AX224" s="12" t="s">
        <v>21</v>
      </c>
      <c r="AY224" s="172" t="s">
        <v>166</v>
      </c>
    </row>
    <row r="225" spans="2:65" s="1" customFormat="1" ht="36" customHeight="1">
      <c r="B225" s="156"/>
      <c r="C225" s="157" t="s">
        <v>506</v>
      </c>
      <c r="D225" s="157" t="s">
        <v>168</v>
      </c>
      <c r="E225" s="158" t="s">
        <v>507</v>
      </c>
      <c r="F225" s="159" t="s">
        <v>508</v>
      </c>
      <c r="G225" s="160" t="s">
        <v>223</v>
      </c>
      <c r="H225" s="161">
        <v>4</v>
      </c>
      <c r="I225" s="162"/>
      <c r="J225" s="163">
        <f>ROUND(I225*H225,2)</f>
        <v>0</v>
      </c>
      <c r="K225" s="159" t="s">
        <v>172</v>
      </c>
      <c r="L225" s="32"/>
      <c r="M225" s="164" t="s">
        <v>1</v>
      </c>
      <c r="N225" s="165" t="s">
        <v>45</v>
      </c>
      <c r="O225" s="55"/>
      <c r="P225" s="166">
        <f>O225*H225</f>
        <v>0</v>
      </c>
      <c r="Q225" s="166">
        <v>1.8400000000000001E-3</v>
      </c>
      <c r="R225" s="166">
        <f>Q225*H225</f>
        <v>7.3600000000000002E-3</v>
      </c>
      <c r="S225" s="166">
        <v>0</v>
      </c>
      <c r="T225" s="167">
        <f>S225*H225</f>
        <v>0</v>
      </c>
      <c r="AR225" s="168" t="s">
        <v>246</v>
      </c>
      <c r="AT225" s="168" t="s">
        <v>168</v>
      </c>
      <c r="AU225" s="168" t="s">
        <v>88</v>
      </c>
      <c r="AY225" s="17" t="s">
        <v>166</v>
      </c>
      <c r="BE225" s="169">
        <f>IF(N225="základní",J225,0)</f>
        <v>0</v>
      </c>
      <c r="BF225" s="169">
        <f>IF(N225="snížená",J225,0)</f>
        <v>0</v>
      </c>
      <c r="BG225" s="169">
        <f>IF(N225="zákl. přenesená",J225,0)</f>
        <v>0</v>
      </c>
      <c r="BH225" s="169">
        <f>IF(N225="sníž. přenesená",J225,0)</f>
        <v>0</v>
      </c>
      <c r="BI225" s="169">
        <f>IF(N225="nulová",J225,0)</f>
        <v>0</v>
      </c>
      <c r="BJ225" s="17" t="s">
        <v>21</v>
      </c>
      <c r="BK225" s="169">
        <f>ROUND(I225*H225,2)</f>
        <v>0</v>
      </c>
      <c r="BL225" s="17" t="s">
        <v>246</v>
      </c>
      <c r="BM225" s="168" t="s">
        <v>509</v>
      </c>
    </row>
    <row r="226" spans="2:65" s="12" customFormat="1" ht="10.199999999999999">
      <c r="B226" s="170"/>
      <c r="D226" s="171" t="s">
        <v>175</v>
      </c>
      <c r="E226" s="172" t="s">
        <v>1</v>
      </c>
      <c r="F226" s="173" t="s">
        <v>173</v>
      </c>
      <c r="H226" s="174">
        <v>4</v>
      </c>
      <c r="I226" s="175"/>
      <c r="L226" s="170"/>
      <c r="M226" s="176"/>
      <c r="N226" s="177"/>
      <c r="O226" s="177"/>
      <c r="P226" s="177"/>
      <c r="Q226" s="177"/>
      <c r="R226" s="177"/>
      <c r="S226" s="177"/>
      <c r="T226" s="178"/>
      <c r="AT226" s="172" t="s">
        <v>175</v>
      </c>
      <c r="AU226" s="172" t="s">
        <v>88</v>
      </c>
      <c r="AV226" s="12" t="s">
        <v>88</v>
      </c>
      <c r="AW226" s="12" t="s">
        <v>36</v>
      </c>
      <c r="AX226" s="12" t="s">
        <v>21</v>
      </c>
      <c r="AY226" s="172" t="s">
        <v>166</v>
      </c>
    </row>
    <row r="227" spans="2:65" s="1" customFormat="1" ht="36" customHeight="1">
      <c r="B227" s="156"/>
      <c r="C227" s="157" t="s">
        <v>510</v>
      </c>
      <c r="D227" s="157" t="s">
        <v>168</v>
      </c>
      <c r="E227" s="158" t="s">
        <v>511</v>
      </c>
      <c r="F227" s="159" t="s">
        <v>512</v>
      </c>
      <c r="G227" s="160" t="s">
        <v>191</v>
      </c>
      <c r="H227" s="161">
        <v>1.014</v>
      </c>
      <c r="I227" s="162"/>
      <c r="J227" s="163">
        <f>ROUND(I227*H227,2)</f>
        <v>0</v>
      </c>
      <c r="K227" s="159" t="s">
        <v>172</v>
      </c>
      <c r="L227" s="32"/>
      <c r="M227" s="164" t="s">
        <v>1</v>
      </c>
      <c r="N227" s="165" t="s">
        <v>45</v>
      </c>
      <c r="O227" s="55"/>
      <c r="P227" s="166">
        <f>O227*H227</f>
        <v>0</v>
      </c>
      <c r="Q227" s="166">
        <v>0</v>
      </c>
      <c r="R227" s="166">
        <f>Q227*H227</f>
        <v>0</v>
      </c>
      <c r="S227" s="166">
        <v>0</v>
      </c>
      <c r="T227" s="167">
        <f>S227*H227</f>
        <v>0</v>
      </c>
      <c r="AR227" s="168" t="s">
        <v>246</v>
      </c>
      <c r="AT227" s="168" t="s">
        <v>168</v>
      </c>
      <c r="AU227" s="168" t="s">
        <v>88</v>
      </c>
      <c r="AY227" s="17" t="s">
        <v>166</v>
      </c>
      <c r="BE227" s="169">
        <f>IF(N227="základní",J227,0)</f>
        <v>0</v>
      </c>
      <c r="BF227" s="169">
        <f>IF(N227="snížená",J227,0)</f>
        <v>0</v>
      </c>
      <c r="BG227" s="169">
        <f>IF(N227="zákl. přenesená",J227,0)</f>
        <v>0</v>
      </c>
      <c r="BH227" s="169">
        <f>IF(N227="sníž. přenesená",J227,0)</f>
        <v>0</v>
      </c>
      <c r="BI227" s="169">
        <f>IF(N227="nulová",J227,0)</f>
        <v>0</v>
      </c>
      <c r="BJ227" s="17" t="s">
        <v>21</v>
      </c>
      <c r="BK227" s="169">
        <f>ROUND(I227*H227,2)</f>
        <v>0</v>
      </c>
      <c r="BL227" s="17" t="s">
        <v>246</v>
      </c>
      <c r="BM227" s="168" t="s">
        <v>513</v>
      </c>
    </row>
    <row r="228" spans="2:65" s="11" customFormat="1" ht="22.8" customHeight="1">
      <c r="B228" s="143"/>
      <c r="D228" s="144" t="s">
        <v>79</v>
      </c>
      <c r="E228" s="154" t="s">
        <v>252</v>
      </c>
      <c r="F228" s="154" t="s">
        <v>253</v>
      </c>
      <c r="I228" s="146"/>
      <c r="J228" s="155">
        <f>BK228</f>
        <v>0</v>
      </c>
      <c r="L228" s="143"/>
      <c r="M228" s="148"/>
      <c r="N228" s="149"/>
      <c r="O228" s="149"/>
      <c r="P228" s="150">
        <f>SUM(P229:P235)</f>
        <v>0</v>
      </c>
      <c r="Q228" s="149"/>
      <c r="R228" s="150">
        <f>SUM(R229:R235)</f>
        <v>3.7176084800000004</v>
      </c>
      <c r="S228" s="149"/>
      <c r="T228" s="151">
        <f>SUM(T229:T235)</f>
        <v>0</v>
      </c>
      <c r="AR228" s="144" t="s">
        <v>88</v>
      </c>
      <c r="AT228" s="152" t="s">
        <v>79</v>
      </c>
      <c r="AU228" s="152" t="s">
        <v>21</v>
      </c>
      <c r="AY228" s="144" t="s">
        <v>166</v>
      </c>
      <c r="BK228" s="153">
        <f>SUM(BK229:BK235)</f>
        <v>0</v>
      </c>
    </row>
    <row r="229" spans="2:65" s="1" customFormat="1" ht="24" customHeight="1">
      <c r="B229" s="156"/>
      <c r="C229" s="157" t="s">
        <v>514</v>
      </c>
      <c r="D229" s="157" t="s">
        <v>168</v>
      </c>
      <c r="E229" s="158" t="s">
        <v>515</v>
      </c>
      <c r="F229" s="159" t="s">
        <v>516</v>
      </c>
      <c r="G229" s="160" t="s">
        <v>197</v>
      </c>
      <c r="H229" s="161">
        <v>301.904</v>
      </c>
      <c r="I229" s="162"/>
      <c r="J229" s="163">
        <f>ROUND(I229*H229,2)</f>
        <v>0</v>
      </c>
      <c r="K229" s="159" t="s">
        <v>172</v>
      </c>
      <c r="L229" s="32"/>
      <c r="M229" s="164" t="s">
        <v>1</v>
      </c>
      <c r="N229" s="165" t="s">
        <v>45</v>
      </c>
      <c r="O229" s="55"/>
      <c r="P229" s="166">
        <f>O229*H229</f>
        <v>0</v>
      </c>
      <c r="Q229" s="166">
        <v>1.2E-4</v>
      </c>
      <c r="R229" s="166">
        <f>Q229*H229</f>
        <v>3.622848E-2</v>
      </c>
      <c r="S229" s="166">
        <v>0</v>
      </c>
      <c r="T229" s="167">
        <f>S229*H229</f>
        <v>0</v>
      </c>
      <c r="AR229" s="168" t="s">
        <v>246</v>
      </c>
      <c r="AT229" s="168" t="s">
        <v>168</v>
      </c>
      <c r="AU229" s="168" t="s">
        <v>88</v>
      </c>
      <c r="AY229" s="17" t="s">
        <v>166</v>
      </c>
      <c r="BE229" s="169">
        <f>IF(N229="základní",J229,0)</f>
        <v>0</v>
      </c>
      <c r="BF229" s="169">
        <f>IF(N229="snížená",J229,0)</f>
        <v>0</v>
      </c>
      <c r="BG229" s="169">
        <f>IF(N229="zákl. přenesená",J229,0)</f>
        <v>0</v>
      </c>
      <c r="BH229" s="169">
        <f>IF(N229="sníž. přenesená",J229,0)</f>
        <v>0</v>
      </c>
      <c r="BI229" s="169">
        <f>IF(N229="nulová",J229,0)</f>
        <v>0</v>
      </c>
      <c r="BJ229" s="17" t="s">
        <v>21</v>
      </c>
      <c r="BK229" s="169">
        <f>ROUND(I229*H229,2)</f>
        <v>0</v>
      </c>
      <c r="BL229" s="17" t="s">
        <v>246</v>
      </c>
      <c r="BM229" s="168" t="s">
        <v>517</v>
      </c>
    </row>
    <row r="230" spans="2:65" s="12" customFormat="1" ht="10.199999999999999">
      <c r="B230" s="170"/>
      <c r="D230" s="171" t="s">
        <v>175</v>
      </c>
      <c r="E230" s="172" t="s">
        <v>1</v>
      </c>
      <c r="F230" s="173" t="s">
        <v>518</v>
      </c>
      <c r="H230" s="174">
        <v>369.10399999999998</v>
      </c>
      <c r="I230" s="175"/>
      <c r="L230" s="170"/>
      <c r="M230" s="176"/>
      <c r="N230" s="177"/>
      <c r="O230" s="177"/>
      <c r="P230" s="177"/>
      <c r="Q230" s="177"/>
      <c r="R230" s="177"/>
      <c r="S230" s="177"/>
      <c r="T230" s="178"/>
      <c r="AT230" s="172" t="s">
        <v>175</v>
      </c>
      <c r="AU230" s="172" t="s">
        <v>88</v>
      </c>
      <c r="AV230" s="12" t="s">
        <v>88</v>
      </c>
      <c r="AW230" s="12" t="s">
        <v>36</v>
      </c>
      <c r="AX230" s="12" t="s">
        <v>80</v>
      </c>
      <c r="AY230" s="172" t="s">
        <v>166</v>
      </c>
    </row>
    <row r="231" spans="2:65" s="12" customFormat="1" ht="10.199999999999999">
      <c r="B231" s="170"/>
      <c r="D231" s="171" t="s">
        <v>175</v>
      </c>
      <c r="E231" s="172" t="s">
        <v>1</v>
      </c>
      <c r="F231" s="173" t="s">
        <v>519</v>
      </c>
      <c r="H231" s="174">
        <v>-67.2</v>
      </c>
      <c r="I231" s="175"/>
      <c r="L231" s="170"/>
      <c r="M231" s="176"/>
      <c r="N231" s="177"/>
      <c r="O231" s="177"/>
      <c r="P231" s="177"/>
      <c r="Q231" s="177"/>
      <c r="R231" s="177"/>
      <c r="S231" s="177"/>
      <c r="T231" s="178"/>
      <c r="AT231" s="172" t="s">
        <v>175</v>
      </c>
      <c r="AU231" s="172" t="s">
        <v>88</v>
      </c>
      <c r="AV231" s="12" t="s">
        <v>88</v>
      </c>
      <c r="AW231" s="12" t="s">
        <v>36</v>
      </c>
      <c r="AX231" s="12" t="s">
        <v>80</v>
      </c>
      <c r="AY231" s="172" t="s">
        <v>166</v>
      </c>
    </row>
    <row r="232" spans="2:65" s="13" customFormat="1" ht="10.199999999999999">
      <c r="B232" s="194"/>
      <c r="D232" s="171" t="s">
        <v>175</v>
      </c>
      <c r="E232" s="195" t="s">
        <v>1</v>
      </c>
      <c r="F232" s="196" t="s">
        <v>367</v>
      </c>
      <c r="H232" s="197">
        <v>301.904</v>
      </c>
      <c r="I232" s="198"/>
      <c r="L232" s="194"/>
      <c r="M232" s="199"/>
      <c r="N232" s="200"/>
      <c r="O232" s="200"/>
      <c r="P232" s="200"/>
      <c r="Q232" s="200"/>
      <c r="R232" s="200"/>
      <c r="S232" s="200"/>
      <c r="T232" s="201"/>
      <c r="AT232" s="195" t="s">
        <v>175</v>
      </c>
      <c r="AU232" s="195" t="s">
        <v>88</v>
      </c>
      <c r="AV232" s="13" t="s">
        <v>173</v>
      </c>
      <c r="AW232" s="13" t="s">
        <v>36</v>
      </c>
      <c r="AX232" s="13" t="s">
        <v>21</v>
      </c>
      <c r="AY232" s="195" t="s">
        <v>166</v>
      </c>
    </row>
    <row r="233" spans="2:65" s="1" customFormat="1" ht="36" customHeight="1">
      <c r="B233" s="156"/>
      <c r="C233" s="179" t="s">
        <v>520</v>
      </c>
      <c r="D233" s="179" t="s">
        <v>226</v>
      </c>
      <c r="E233" s="180" t="s">
        <v>521</v>
      </c>
      <c r="F233" s="181" t="s">
        <v>522</v>
      </c>
      <c r="G233" s="182" t="s">
        <v>197</v>
      </c>
      <c r="H233" s="183">
        <v>347.3</v>
      </c>
      <c r="I233" s="184"/>
      <c r="J233" s="185">
        <f>ROUND(I233*H233,2)</f>
        <v>0</v>
      </c>
      <c r="K233" s="181" t="s">
        <v>172</v>
      </c>
      <c r="L233" s="186"/>
      <c r="M233" s="187" t="s">
        <v>1</v>
      </c>
      <c r="N233" s="188" t="s">
        <v>45</v>
      </c>
      <c r="O233" s="55"/>
      <c r="P233" s="166">
        <f>O233*H233</f>
        <v>0</v>
      </c>
      <c r="Q233" s="166">
        <v>1.06E-2</v>
      </c>
      <c r="R233" s="166">
        <f>Q233*H233</f>
        <v>3.6813800000000003</v>
      </c>
      <c r="S233" s="166">
        <v>0</v>
      </c>
      <c r="T233" s="167">
        <f>S233*H233</f>
        <v>0</v>
      </c>
      <c r="AR233" s="168" t="s">
        <v>273</v>
      </c>
      <c r="AT233" s="168" t="s">
        <v>226</v>
      </c>
      <c r="AU233" s="168" t="s">
        <v>88</v>
      </c>
      <c r="AY233" s="17" t="s">
        <v>166</v>
      </c>
      <c r="BE233" s="169">
        <f>IF(N233="základní",J233,0)</f>
        <v>0</v>
      </c>
      <c r="BF233" s="169">
        <f>IF(N233="snížená",J233,0)</f>
        <v>0</v>
      </c>
      <c r="BG233" s="169">
        <f>IF(N233="zákl. přenesená",J233,0)</f>
        <v>0</v>
      </c>
      <c r="BH233" s="169">
        <f>IF(N233="sníž. přenesená",J233,0)</f>
        <v>0</v>
      </c>
      <c r="BI233" s="169">
        <f>IF(N233="nulová",J233,0)</f>
        <v>0</v>
      </c>
      <c r="BJ233" s="17" t="s">
        <v>21</v>
      </c>
      <c r="BK233" s="169">
        <f>ROUND(I233*H233,2)</f>
        <v>0</v>
      </c>
      <c r="BL233" s="17" t="s">
        <v>246</v>
      </c>
      <c r="BM233" s="168" t="s">
        <v>523</v>
      </c>
    </row>
    <row r="234" spans="2:65" s="12" customFormat="1" ht="10.199999999999999">
      <c r="B234" s="170"/>
      <c r="D234" s="171" t="s">
        <v>175</v>
      </c>
      <c r="E234" s="172" t="s">
        <v>1</v>
      </c>
      <c r="F234" s="173" t="s">
        <v>524</v>
      </c>
      <c r="H234" s="174">
        <v>347.3</v>
      </c>
      <c r="I234" s="175"/>
      <c r="L234" s="170"/>
      <c r="M234" s="176"/>
      <c r="N234" s="177"/>
      <c r="O234" s="177"/>
      <c r="P234" s="177"/>
      <c r="Q234" s="177"/>
      <c r="R234" s="177"/>
      <c r="S234" s="177"/>
      <c r="T234" s="178"/>
      <c r="AT234" s="172" t="s">
        <v>175</v>
      </c>
      <c r="AU234" s="172" t="s">
        <v>88</v>
      </c>
      <c r="AV234" s="12" t="s">
        <v>88</v>
      </c>
      <c r="AW234" s="12" t="s">
        <v>36</v>
      </c>
      <c r="AX234" s="12" t="s">
        <v>21</v>
      </c>
      <c r="AY234" s="172" t="s">
        <v>166</v>
      </c>
    </row>
    <row r="235" spans="2:65" s="1" customFormat="1" ht="36" customHeight="1">
      <c r="B235" s="156"/>
      <c r="C235" s="157" t="s">
        <v>525</v>
      </c>
      <c r="D235" s="157" t="s">
        <v>168</v>
      </c>
      <c r="E235" s="158" t="s">
        <v>302</v>
      </c>
      <c r="F235" s="159" t="s">
        <v>303</v>
      </c>
      <c r="G235" s="160" t="s">
        <v>191</v>
      </c>
      <c r="H235" s="161">
        <v>3.718</v>
      </c>
      <c r="I235" s="162"/>
      <c r="J235" s="163">
        <f>ROUND(I235*H235,2)</f>
        <v>0</v>
      </c>
      <c r="K235" s="159" t="s">
        <v>172</v>
      </c>
      <c r="L235" s="32"/>
      <c r="M235" s="164" t="s">
        <v>1</v>
      </c>
      <c r="N235" s="165" t="s">
        <v>45</v>
      </c>
      <c r="O235" s="55"/>
      <c r="P235" s="166">
        <f>O235*H235</f>
        <v>0</v>
      </c>
      <c r="Q235" s="166">
        <v>0</v>
      </c>
      <c r="R235" s="166">
        <f>Q235*H235</f>
        <v>0</v>
      </c>
      <c r="S235" s="166">
        <v>0</v>
      </c>
      <c r="T235" s="167">
        <f>S235*H235</f>
        <v>0</v>
      </c>
      <c r="AR235" s="168" t="s">
        <v>246</v>
      </c>
      <c r="AT235" s="168" t="s">
        <v>168</v>
      </c>
      <c r="AU235" s="168" t="s">
        <v>88</v>
      </c>
      <c r="AY235" s="17" t="s">
        <v>166</v>
      </c>
      <c r="BE235" s="169">
        <f>IF(N235="základní",J235,0)</f>
        <v>0</v>
      </c>
      <c r="BF235" s="169">
        <f>IF(N235="snížená",J235,0)</f>
        <v>0</v>
      </c>
      <c r="BG235" s="169">
        <f>IF(N235="zákl. přenesená",J235,0)</f>
        <v>0</v>
      </c>
      <c r="BH235" s="169">
        <f>IF(N235="sníž. přenesená",J235,0)</f>
        <v>0</v>
      </c>
      <c r="BI235" s="169">
        <f>IF(N235="nulová",J235,0)</f>
        <v>0</v>
      </c>
      <c r="BJ235" s="17" t="s">
        <v>21</v>
      </c>
      <c r="BK235" s="169">
        <f>ROUND(I235*H235,2)</f>
        <v>0</v>
      </c>
      <c r="BL235" s="17" t="s">
        <v>246</v>
      </c>
      <c r="BM235" s="168" t="s">
        <v>526</v>
      </c>
    </row>
    <row r="236" spans="2:65" s="11" customFormat="1" ht="22.8" customHeight="1">
      <c r="B236" s="143"/>
      <c r="D236" s="144" t="s">
        <v>79</v>
      </c>
      <c r="E236" s="154" t="s">
        <v>527</v>
      </c>
      <c r="F236" s="154" t="s">
        <v>528</v>
      </c>
      <c r="I236" s="146"/>
      <c r="J236" s="155">
        <f>BK236</f>
        <v>0</v>
      </c>
      <c r="L236" s="143"/>
      <c r="M236" s="148"/>
      <c r="N236" s="149"/>
      <c r="O236" s="149"/>
      <c r="P236" s="150">
        <f>SUM(P237:P239)</f>
        <v>0</v>
      </c>
      <c r="Q236" s="149"/>
      <c r="R236" s="150">
        <f>SUM(R237:R239)</f>
        <v>0.13872672</v>
      </c>
      <c r="S236" s="149"/>
      <c r="T236" s="151">
        <f>SUM(T237:T239)</f>
        <v>0</v>
      </c>
      <c r="AR236" s="144" t="s">
        <v>88</v>
      </c>
      <c r="AT236" s="152" t="s">
        <v>79</v>
      </c>
      <c r="AU236" s="152" t="s">
        <v>21</v>
      </c>
      <c r="AY236" s="144" t="s">
        <v>166</v>
      </c>
      <c r="BK236" s="153">
        <f>SUM(BK237:BK239)</f>
        <v>0</v>
      </c>
    </row>
    <row r="237" spans="2:65" s="1" customFormat="1" ht="24" customHeight="1">
      <c r="B237" s="156"/>
      <c r="C237" s="157" t="s">
        <v>529</v>
      </c>
      <c r="D237" s="157" t="s">
        <v>168</v>
      </c>
      <c r="E237" s="158" t="s">
        <v>530</v>
      </c>
      <c r="F237" s="159" t="s">
        <v>531</v>
      </c>
      <c r="G237" s="160" t="s">
        <v>197</v>
      </c>
      <c r="H237" s="161">
        <v>478.36799999999999</v>
      </c>
      <c r="I237" s="162"/>
      <c r="J237" s="163">
        <f>ROUND(I237*H237,2)</f>
        <v>0</v>
      </c>
      <c r="K237" s="159" t="s">
        <v>172</v>
      </c>
      <c r="L237" s="32"/>
      <c r="M237" s="164" t="s">
        <v>1</v>
      </c>
      <c r="N237" s="165" t="s">
        <v>45</v>
      </c>
      <c r="O237" s="55"/>
      <c r="P237" s="166">
        <f>O237*H237</f>
        <v>0</v>
      </c>
      <c r="Q237" s="166">
        <v>1.7000000000000001E-4</v>
      </c>
      <c r="R237" s="166">
        <f>Q237*H237</f>
        <v>8.1322560000000002E-2</v>
      </c>
      <c r="S237" s="166">
        <v>0</v>
      </c>
      <c r="T237" s="167">
        <f>S237*H237</f>
        <v>0</v>
      </c>
      <c r="AR237" s="168" t="s">
        <v>246</v>
      </c>
      <c r="AT237" s="168" t="s">
        <v>168</v>
      </c>
      <c r="AU237" s="168" t="s">
        <v>88</v>
      </c>
      <c r="AY237" s="17" t="s">
        <v>166</v>
      </c>
      <c r="BE237" s="169">
        <f>IF(N237="základní",J237,0)</f>
        <v>0</v>
      </c>
      <c r="BF237" s="169">
        <f>IF(N237="snížená",J237,0)</f>
        <v>0</v>
      </c>
      <c r="BG237" s="169">
        <f>IF(N237="zákl. přenesená",J237,0)</f>
        <v>0</v>
      </c>
      <c r="BH237" s="169">
        <f>IF(N237="sníž. přenesená",J237,0)</f>
        <v>0</v>
      </c>
      <c r="BI237" s="169">
        <f>IF(N237="nulová",J237,0)</f>
        <v>0</v>
      </c>
      <c r="BJ237" s="17" t="s">
        <v>21</v>
      </c>
      <c r="BK237" s="169">
        <f>ROUND(I237*H237,2)</f>
        <v>0</v>
      </c>
      <c r="BL237" s="17" t="s">
        <v>246</v>
      </c>
      <c r="BM237" s="168" t="s">
        <v>532</v>
      </c>
    </row>
    <row r="238" spans="2:65" s="12" customFormat="1" ht="10.199999999999999">
      <c r="B238" s="170"/>
      <c r="D238" s="171" t="s">
        <v>175</v>
      </c>
      <c r="E238" s="172" t="s">
        <v>1</v>
      </c>
      <c r="F238" s="173" t="s">
        <v>533</v>
      </c>
      <c r="H238" s="174">
        <v>478.36799999999999</v>
      </c>
      <c r="I238" s="175"/>
      <c r="L238" s="170"/>
      <c r="M238" s="176"/>
      <c r="N238" s="177"/>
      <c r="O238" s="177"/>
      <c r="P238" s="177"/>
      <c r="Q238" s="177"/>
      <c r="R238" s="177"/>
      <c r="S238" s="177"/>
      <c r="T238" s="178"/>
      <c r="AT238" s="172" t="s">
        <v>175</v>
      </c>
      <c r="AU238" s="172" t="s">
        <v>88</v>
      </c>
      <c r="AV238" s="12" t="s">
        <v>88</v>
      </c>
      <c r="AW238" s="12" t="s">
        <v>36</v>
      </c>
      <c r="AX238" s="12" t="s">
        <v>21</v>
      </c>
      <c r="AY238" s="172" t="s">
        <v>166</v>
      </c>
    </row>
    <row r="239" spans="2:65" s="1" customFormat="1" ht="24" customHeight="1">
      <c r="B239" s="156"/>
      <c r="C239" s="157" t="s">
        <v>534</v>
      </c>
      <c r="D239" s="157" t="s">
        <v>168</v>
      </c>
      <c r="E239" s="158" t="s">
        <v>535</v>
      </c>
      <c r="F239" s="159" t="s">
        <v>536</v>
      </c>
      <c r="G239" s="160" t="s">
        <v>197</v>
      </c>
      <c r="H239" s="161">
        <v>478.36799999999999</v>
      </c>
      <c r="I239" s="162"/>
      <c r="J239" s="163">
        <f>ROUND(I239*H239,2)</f>
        <v>0</v>
      </c>
      <c r="K239" s="159" t="s">
        <v>172</v>
      </c>
      <c r="L239" s="32"/>
      <c r="M239" s="164" t="s">
        <v>1</v>
      </c>
      <c r="N239" s="165" t="s">
        <v>45</v>
      </c>
      <c r="O239" s="55"/>
      <c r="P239" s="166">
        <f>O239*H239</f>
        <v>0</v>
      </c>
      <c r="Q239" s="166">
        <v>1.2E-4</v>
      </c>
      <c r="R239" s="166">
        <f>Q239*H239</f>
        <v>5.7404160000000003E-2</v>
      </c>
      <c r="S239" s="166">
        <v>0</v>
      </c>
      <c r="T239" s="167">
        <f>S239*H239</f>
        <v>0</v>
      </c>
      <c r="AR239" s="168" t="s">
        <v>246</v>
      </c>
      <c r="AT239" s="168" t="s">
        <v>168</v>
      </c>
      <c r="AU239" s="168" t="s">
        <v>88</v>
      </c>
      <c r="AY239" s="17" t="s">
        <v>166</v>
      </c>
      <c r="BE239" s="169">
        <f>IF(N239="základní",J239,0)</f>
        <v>0</v>
      </c>
      <c r="BF239" s="169">
        <f>IF(N239="snížená",J239,0)</f>
        <v>0</v>
      </c>
      <c r="BG239" s="169">
        <f>IF(N239="zákl. přenesená",J239,0)</f>
        <v>0</v>
      </c>
      <c r="BH239" s="169">
        <f>IF(N239="sníž. přenesená",J239,0)</f>
        <v>0</v>
      </c>
      <c r="BI239" s="169">
        <f>IF(N239="nulová",J239,0)</f>
        <v>0</v>
      </c>
      <c r="BJ239" s="17" t="s">
        <v>21</v>
      </c>
      <c r="BK239" s="169">
        <f>ROUND(I239*H239,2)</f>
        <v>0</v>
      </c>
      <c r="BL239" s="17" t="s">
        <v>246</v>
      </c>
      <c r="BM239" s="168" t="s">
        <v>537</v>
      </c>
    </row>
    <row r="240" spans="2:65" s="11" customFormat="1" ht="22.8" customHeight="1">
      <c r="B240" s="143"/>
      <c r="D240" s="144" t="s">
        <v>79</v>
      </c>
      <c r="E240" s="154" t="s">
        <v>538</v>
      </c>
      <c r="F240" s="154" t="s">
        <v>539</v>
      </c>
      <c r="I240" s="146"/>
      <c r="J240" s="155">
        <f>BK240</f>
        <v>0</v>
      </c>
      <c r="L240" s="143"/>
      <c r="M240" s="148"/>
      <c r="N240" s="149"/>
      <c r="O240" s="149"/>
      <c r="P240" s="150">
        <f>SUM(P241:P243)</f>
        <v>0</v>
      </c>
      <c r="Q240" s="149"/>
      <c r="R240" s="150">
        <f>SUM(R241:R243)</f>
        <v>0.71231999999999995</v>
      </c>
      <c r="S240" s="149"/>
      <c r="T240" s="151">
        <f>SUM(T241:T243)</f>
        <v>0</v>
      </c>
      <c r="AR240" s="144" t="s">
        <v>88</v>
      </c>
      <c r="AT240" s="152" t="s">
        <v>79</v>
      </c>
      <c r="AU240" s="152" t="s">
        <v>21</v>
      </c>
      <c r="AY240" s="144" t="s">
        <v>166</v>
      </c>
      <c r="BK240" s="153">
        <f>SUM(BK241:BK243)</f>
        <v>0</v>
      </c>
    </row>
    <row r="241" spans="2:65" s="1" customFormat="1" ht="60" customHeight="1">
      <c r="B241" s="156"/>
      <c r="C241" s="157" t="s">
        <v>540</v>
      </c>
      <c r="D241" s="157" t="s">
        <v>168</v>
      </c>
      <c r="E241" s="158" t="s">
        <v>541</v>
      </c>
      <c r="F241" s="159" t="s">
        <v>542</v>
      </c>
      <c r="G241" s="160" t="s">
        <v>197</v>
      </c>
      <c r="H241" s="161">
        <v>84</v>
      </c>
      <c r="I241" s="162"/>
      <c r="J241" s="163">
        <f>ROUND(I241*H241,2)</f>
        <v>0</v>
      </c>
      <c r="K241" s="159" t="s">
        <v>1</v>
      </c>
      <c r="L241" s="32"/>
      <c r="M241" s="164" t="s">
        <v>1</v>
      </c>
      <c r="N241" s="165" t="s">
        <v>45</v>
      </c>
      <c r="O241" s="55"/>
      <c r="P241" s="166">
        <f>O241*H241</f>
        <v>0</v>
      </c>
      <c r="Q241" s="166">
        <v>8.4799999999999997E-3</v>
      </c>
      <c r="R241" s="166">
        <f>Q241*H241</f>
        <v>0.71231999999999995</v>
      </c>
      <c r="S241" s="166">
        <v>0</v>
      </c>
      <c r="T241" s="167">
        <f>S241*H241</f>
        <v>0</v>
      </c>
      <c r="AR241" s="168" t="s">
        <v>246</v>
      </c>
      <c r="AT241" s="168" t="s">
        <v>168</v>
      </c>
      <c r="AU241" s="168" t="s">
        <v>88</v>
      </c>
      <c r="AY241" s="17" t="s">
        <v>166</v>
      </c>
      <c r="BE241" s="169">
        <f>IF(N241="základní",J241,0)</f>
        <v>0</v>
      </c>
      <c r="BF241" s="169">
        <f>IF(N241="snížená",J241,0)</f>
        <v>0</v>
      </c>
      <c r="BG241" s="169">
        <f>IF(N241="zákl. přenesená",J241,0)</f>
        <v>0</v>
      </c>
      <c r="BH241" s="169">
        <f>IF(N241="sníž. přenesená",J241,0)</f>
        <v>0</v>
      </c>
      <c r="BI241" s="169">
        <f>IF(N241="nulová",J241,0)</f>
        <v>0</v>
      </c>
      <c r="BJ241" s="17" t="s">
        <v>21</v>
      </c>
      <c r="BK241" s="169">
        <f>ROUND(I241*H241,2)</f>
        <v>0</v>
      </c>
      <c r="BL241" s="17" t="s">
        <v>246</v>
      </c>
      <c r="BM241" s="168" t="s">
        <v>543</v>
      </c>
    </row>
    <row r="242" spans="2:65" s="12" customFormat="1" ht="10.199999999999999">
      <c r="B242" s="170"/>
      <c r="D242" s="171" t="s">
        <v>175</v>
      </c>
      <c r="E242" s="172" t="s">
        <v>1</v>
      </c>
      <c r="F242" s="173" t="s">
        <v>544</v>
      </c>
      <c r="H242" s="174">
        <v>84</v>
      </c>
      <c r="I242" s="175"/>
      <c r="L242" s="170"/>
      <c r="M242" s="176"/>
      <c r="N242" s="177"/>
      <c r="O242" s="177"/>
      <c r="P242" s="177"/>
      <c r="Q242" s="177"/>
      <c r="R242" s="177"/>
      <c r="S242" s="177"/>
      <c r="T242" s="178"/>
      <c r="AT242" s="172" t="s">
        <v>175</v>
      </c>
      <c r="AU242" s="172" t="s">
        <v>88</v>
      </c>
      <c r="AV242" s="12" t="s">
        <v>88</v>
      </c>
      <c r="AW242" s="12" t="s">
        <v>36</v>
      </c>
      <c r="AX242" s="12" t="s">
        <v>21</v>
      </c>
      <c r="AY242" s="172" t="s">
        <v>166</v>
      </c>
    </row>
    <row r="243" spans="2:65" s="1" customFormat="1" ht="36" customHeight="1">
      <c r="B243" s="156"/>
      <c r="C243" s="157" t="s">
        <v>545</v>
      </c>
      <c r="D243" s="157" t="s">
        <v>168</v>
      </c>
      <c r="E243" s="158" t="s">
        <v>546</v>
      </c>
      <c r="F243" s="159" t="s">
        <v>547</v>
      </c>
      <c r="G243" s="160" t="s">
        <v>191</v>
      </c>
      <c r="H243" s="161">
        <v>0.71199999999999997</v>
      </c>
      <c r="I243" s="162"/>
      <c r="J243" s="163">
        <f>ROUND(I243*H243,2)</f>
        <v>0</v>
      </c>
      <c r="K243" s="159" t="s">
        <v>172</v>
      </c>
      <c r="L243" s="32"/>
      <c r="M243" s="164" t="s">
        <v>1</v>
      </c>
      <c r="N243" s="165" t="s">
        <v>45</v>
      </c>
      <c r="O243" s="55"/>
      <c r="P243" s="166">
        <f>O243*H243</f>
        <v>0</v>
      </c>
      <c r="Q243" s="166">
        <v>0</v>
      </c>
      <c r="R243" s="166">
        <f>Q243*H243</f>
        <v>0</v>
      </c>
      <c r="S243" s="166">
        <v>0</v>
      </c>
      <c r="T243" s="167">
        <f>S243*H243</f>
        <v>0</v>
      </c>
      <c r="AR243" s="168" t="s">
        <v>246</v>
      </c>
      <c r="AT243" s="168" t="s">
        <v>168</v>
      </c>
      <c r="AU243" s="168" t="s">
        <v>88</v>
      </c>
      <c r="AY243" s="17" t="s">
        <v>166</v>
      </c>
      <c r="BE243" s="169">
        <f>IF(N243="základní",J243,0)</f>
        <v>0</v>
      </c>
      <c r="BF243" s="169">
        <f>IF(N243="snížená",J243,0)</f>
        <v>0</v>
      </c>
      <c r="BG243" s="169">
        <f>IF(N243="zákl. přenesená",J243,0)</f>
        <v>0</v>
      </c>
      <c r="BH243" s="169">
        <f>IF(N243="sníž. přenesená",J243,0)</f>
        <v>0</v>
      </c>
      <c r="BI243" s="169">
        <f>IF(N243="nulová",J243,0)</f>
        <v>0</v>
      </c>
      <c r="BJ243" s="17" t="s">
        <v>21</v>
      </c>
      <c r="BK243" s="169">
        <f>ROUND(I243*H243,2)</f>
        <v>0</v>
      </c>
      <c r="BL243" s="17" t="s">
        <v>246</v>
      </c>
      <c r="BM243" s="168" t="s">
        <v>548</v>
      </c>
    </row>
    <row r="244" spans="2:65" s="11" customFormat="1" ht="25.95" customHeight="1">
      <c r="B244" s="143"/>
      <c r="D244" s="144" t="s">
        <v>79</v>
      </c>
      <c r="E244" s="145" t="s">
        <v>226</v>
      </c>
      <c r="F244" s="145" t="s">
        <v>549</v>
      </c>
      <c r="I244" s="146"/>
      <c r="J244" s="147">
        <f>BK244</f>
        <v>0</v>
      </c>
      <c r="L244" s="143"/>
      <c r="M244" s="148"/>
      <c r="N244" s="149"/>
      <c r="O244" s="149"/>
      <c r="P244" s="150">
        <f>P245</f>
        <v>0</v>
      </c>
      <c r="Q244" s="149"/>
      <c r="R244" s="150">
        <f>R245</f>
        <v>0</v>
      </c>
      <c r="S244" s="149"/>
      <c r="T244" s="151">
        <f>T245</f>
        <v>0</v>
      </c>
      <c r="AR244" s="144" t="s">
        <v>181</v>
      </c>
      <c r="AT244" s="152" t="s">
        <v>79</v>
      </c>
      <c r="AU244" s="152" t="s">
        <v>80</v>
      </c>
      <c r="AY244" s="144" t="s">
        <v>166</v>
      </c>
      <c r="BK244" s="153">
        <f>BK245</f>
        <v>0</v>
      </c>
    </row>
    <row r="245" spans="2:65" s="11" customFormat="1" ht="22.8" customHeight="1">
      <c r="B245" s="143"/>
      <c r="D245" s="144" t="s">
        <v>79</v>
      </c>
      <c r="E245" s="154" t="s">
        <v>550</v>
      </c>
      <c r="F245" s="154" t="s">
        <v>551</v>
      </c>
      <c r="I245" s="146"/>
      <c r="J245" s="155">
        <f>BK245</f>
        <v>0</v>
      </c>
      <c r="L245" s="143"/>
      <c r="M245" s="148"/>
      <c r="N245" s="149"/>
      <c r="O245" s="149"/>
      <c r="P245" s="150">
        <f>SUM(P246:P254)</f>
        <v>0</v>
      </c>
      <c r="Q245" s="149"/>
      <c r="R245" s="150">
        <f>SUM(R246:R254)</f>
        <v>0</v>
      </c>
      <c r="S245" s="149"/>
      <c r="T245" s="151">
        <f>SUM(T246:T254)</f>
        <v>0</v>
      </c>
      <c r="AR245" s="144" t="s">
        <v>181</v>
      </c>
      <c r="AT245" s="152" t="s">
        <v>79</v>
      </c>
      <c r="AU245" s="152" t="s">
        <v>21</v>
      </c>
      <c r="AY245" s="144" t="s">
        <v>166</v>
      </c>
      <c r="BK245" s="153">
        <f>SUM(BK246:BK254)</f>
        <v>0</v>
      </c>
    </row>
    <row r="246" spans="2:65" s="1" customFormat="1" ht="16.5" customHeight="1">
      <c r="B246" s="156"/>
      <c r="C246" s="179" t="s">
        <v>552</v>
      </c>
      <c r="D246" s="179" t="s">
        <v>226</v>
      </c>
      <c r="E246" s="180" t="s">
        <v>553</v>
      </c>
      <c r="F246" s="181" t="s">
        <v>554</v>
      </c>
      <c r="G246" s="182" t="s">
        <v>257</v>
      </c>
      <c r="H246" s="183">
        <v>14949.212</v>
      </c>
      <c r="I246" s="184"/>
      <c r="J246" s="185">
        <f>ROUND(I246*H246,2)</f>
        <v>0</v>
      </c>
      <c r="K246" s="181" t="s">
        <v>1</v>
      </c>
      <c r="L246" s="186"/>
      <c r="M246" s="187" t="s">
        <v>1</v>
      </c>
      <c r="N246" s="188" t="s">
        <v>45</v>
      </c>
      <c r="O246" s="55"/>
      <c r="P246" s="166">
        <f>O246*H246</f>
        <v>0</v>
      </c>
      <c r="Q246" s="166">
        <v>0</v>
      </c>
      <c r="R246" s="166">
        <f>Q246*H246</f>
        <v>0</v>
      </c>
      <c r="S246" s="166">
        <v>0</v>
      </c>
      <c r="T246" s="167">
        <f>S246*H246</f>
        <v>0</v>
      </c>
      <c r="AR246" s="168" t="s">
        <v>555</v>
      </c>
      <c r="AT246" s="168" t="s">
        <v>226</v>
      </c>
      <c r="AU246" s="168" t="s">
        <v>88</v>
      </c>
      <c r="AY246" s="17" t="s">
        <v>166</v>
      </c>
      <c r="BE246" s="169">
        <f>IF(N246="základní",J246,0)</f>
        <v>0</v>
      </c>
      <c r="BF246" s="169">
        <f>IF(N246="snížená",J246,0)</f>
        <v>0</v>
      </c>
      <c r="BG246" s="169">
        <f>IF(N246="zákl. přenesená",J246,0)</f>
        <v>0</v>
      </c>
      <c r="BH246" s="169">
        <f>IF(N246="sníž. přenesená",J246,0)</f>
        <v>0</v>
      </c>
      <c r="BI246" s="169">
        <f>IF(N246="nulová",J246,0)</f>
        <v>0</v>
      </c>
      <c r="BJ246" s="17" t="s">
        <v>21</v>
      </c>
      <c r="BK246" s="169">
        <f>ROUND(I246*H246,2)</f>
        <v>0</v>
      </c>
      <c r="BL246" s="17" t="s">
        <v>556</v>
      </c>
      <c r="BM246" s="168" t="s">
        <v>557</v>
      </c>
    </row>
    <row r="247" spans="2:65" s="12" customFormat="1" ht="10.199999999999999">
      <c r="B247" s="170"/>
      <c r="D247" s="171" t="s">
        <v>175</v>
      </c>
      <c r="E247" s="172" t="s">
        <v>1</v>
      </c>
      <c r="F247" s="173" t="s">
        <v>558</v>
      </c>
      <c r="H247" s="174">
        <v>1003.2</v>
      </c>
      <c r="I247" s="175"/>
      <c r="L247" s="170"/>
      <c r="M247" s="176"/>
      <c r="N247" s="177"/>
      <c r="O247" s="177"/>
      <c r="P247" s="177"/>
      <c r="Q247" s="177"/>
      <c r="R247" s="177"/>
      <c r="S247" s="177"/>
      <c r="T247" s="178"/>
      <c r="AT247" s="172" t="s">
        <v>175</v>
      </c>
      <c r="AU247" s="172" t="s">
        <v>88</v>
      </c>
      <c r="AV247" s="12" t="s">
        <v>88</v>
      </c>
      <c r="AW247" s="12" t="s">
        <v>36</v>
      </c>
      <c r="AX247" s="12" t="s">
        <v>80</v>
      </c>
      <c r="AY247" s="172" t="s">
        <v>166</v>
      </c>
    </row>
    <row r="248" spans="2:65" s="12" customFormat="1" ht="10.199999999999999">
      <c r="B248" s="170"/>
      <c r="D248" s="171" t="s">
        <v>175</v>
      </c>
      <c r="E248" s="172" t="s">
        <v>1</v>
      </c>
      <c r="F248" s="173" t="s">
        <v>559</v>
      </c>
      <c r="H248" s="174">
        <v>115.6</v>
      </c>
      <c r="I248" s="175"/>
      <c r="L248" s="170"/>
      <c r="M248" s="176"/>
      <c r="N248" s="177"/>
      <c r="O248" s="177"/>
      <c r="P248" s="177"/>
      <c r="Q248" s="177"/>
      <c r="R248" s="177"/>
      <c r="S248" s="177"/>
      <c r="T248" s="178"/>
      <c r="AT248" s="172" t="s">
        <v>175</v>
      </c>
      <c r="AU248" s="172" t="s">
        <v>88</v>
      </c>
      <c r="AV248" s="12" t="s">
        <v>88</v>
      </c>
      <c r="AW248" s="12" t="s">
        <v>36</v>
      </c>
      <c r="AX248" s="12" t="s">
        <v>80</v>
      </c>
      <c r="AY248" s="172" t="s">
        <v>166</v>
      </c>
    </row>
    <row r="249" spans="2:65" s="12" customFormat="1" ht="10.199999999999999">
      <c r="B249" s="170"/>
      <c r="D249" s="171" t="s">
        <v>175</v>
      </c>
      <c r="E249" s="172" t="s">
        <v>1</v>
      </c>
      <c r="F249" s="173" t="s">
        <v>560</v>
      </c>
      <c r="H249" s="174">
        <v>1398</v>
      </c>
      <c r="I249" s="175"/>
      <c r="L249" s="170"/>
      <c r="M249" s="176"/>
      <c r="N249" s="177"/>
      <c r="O249" s="177"/>
      <c r="P249" s="177"/>
      <c r="Q249" s="177"/>
      <c r="R249" s="177"/>
      <c r="S249" s="177"/>
      <c r="T249" s="178"/>
      <c r="AT249" s="172" t="s">
        <v>175</v>
      </c>
      <c r="AU249" s="172" t="s">
        <v>88</v>
      </c>
      <c r="AV249" s="12" t="s">
        <v>88</v>
      </c>
      <c r="AW249" s="12" t="s">
        <v>36</v>
      </c>
      <c r="AX249" s="12" t="s">
        <v>80</v>
      </c>
      <c r="AY249" s="172" t="s">
        <v>166</v>
      </c>
    </row>
    <row r="250" spans="2:65" s="12" customFormat="1" ht="30.6">
      <c r="B250" s="170"/>
      <c r="D250" s="171" t="s">
        <v>175</v>
      </c>
      <c r="E250" s="172" t="s">
        <v>1</v>
      </c>
      <c r="F250" s="173" t="s">
        <v>561</v>
      </c>
      <c r="H250" s="174">
        <v>986.4</v>
      </c>
      <c r="I250" s="175"/>
      <c r="L250" s="170"/>
      <c r="M250" s="176"/>
      <c r="N250" s="177"/>
      <c r="O250" s="177"/>
      <c r="P250" s="177"/>
      <c r="Q250" s="177"/>
      <c r="R250" s="177"/>
      <c r="S250" s="177"/>
      <c r="T250" s="178"/>
      <c r="AT250" s="172" t="s">
        <v>175</v>
      </c>
      <c r="AU250" s="172" t="s">
        <v>88</v>
      </c>
      <c r="AV250" s="12" t="s">
        <v>88</v>
      </c>
      <c r="AW250" s="12" t="s">
        <v>36</v>
      </c>
      <c r="AX250" s="12" t="s">
        <v>80</v>
      </c>
      <c r="AY250" s="172" t="s">
        <v>166</v>
      </c>
    </row>
    <row r="251" spans="2:65" s="12" customFormat="1" ht="30.6">
      <c r="B251" s="170"/>
      <c r="D251" s="171" t="s">
        <v>175</v>
      </c>
      <c r="E251" s="172" t="s">
        <v>1</v>
      </c>
      <c r="F251" s="173" t="s">
        <v>562</v>
      </c>
      <c r="H251" s="174">
        <v>9916.2000000000007</v>
      </c>
      <c r="I251" s="175"/>
      <c r="L251" s="170"/>
      <c r="M251" s="176"/>
      <c r="N251" s="177"/>
      <c r="O251" s="177"/>
      <c r="P251" s="177"/>
      <c r="Q251" s="177"/>
      <c r="R251" s="177"/>
      <c r="S251" s="177"/>
      <c r="T251" s="178"/>
      <c r="AT251" s="172" t="s">
        <v>175</v>
      </c>
      <c r="AU251" s="172" t="s">
        <v>88</v>
      </c>
      <c r="AV251" s="12" t="s">
        <v>88</v>
      </c>
      <c r="AW251" s="12" t="s">
        <v>36</v>
      </c>
      <c r="AX251" s="12" t="s">
        <v>80</v>
      </c>
      <c r="AY251" s="172" t="s">
        <v>166</v>
      </c>
    </row>
    <row r="252" spans="2:65" s="12" customFormat="1" ht="10.199999999999999">
      <c r="B252" s="170"/>
      <c r="D252" s="171" t="s">
        <v>175</v>
      </c>
      <c r="E252" s="172" t="s">
        <v>1</v>
      </c>
      <c r="F252" s="173" t="s">
        <v>563</v>
      </c>
      <c r="H252" s="174">
        <v>1529.8119999999999</v>
      </c>
      <c r="I252" s="175"/>
      <c r="L252" s="170"/>
      <c r="M252" s="176"/>
      <c r="N252" s="177"/>
      <c r="O252" s="177"/>
      <c r="P252" s="177"/>
      <c r="Q252" s="177"/>
      <c r="R252" s="177"/>
      <c r="S252" s="177"/>
      <c r="T252" s="178"/>
      <c r="AT252" s="172" t="s">
        <v>175</v>
      </c>
      <c r="AU252" s="172" t="s">
        <v>88</v>
      </c>
      <c r="AV252" s="12" t="s">
        <v>88</v>
      </c>
      <c r="AW252" s="12" t="s">
        <v>36</v>
      </c>
      <c r="AX252" s="12" t="s">
        <v>80</v>
      </c>
      <c r="AY252" s="172" t="s">
        <v>166</v>
      </c>
    </row>
    <row r="253" spans="2:65" s="13" customFormat="1" ht="10.199999999999999">
      <c r="B253" s="194"/>
      <c r="D253" s="171" t="s">
        <v>175</v>
      </c>
      <c r="E253" s="195" t="s">
        <v>1</v>
      </c>
      <c r="F253" s="196" t="s">
        <v>367</v>
      </c>
      <c r="H253" s="197">
        <v>14949.212000000001</v>
      </c>
      <c r="I253" s="198"/>
      <c r="L253" s="194"/>
      <c r="M253" s="199"/>
      <c r="N253" s="200"/>
      <c r="O253" s="200"/>
      <c r="P253" s="200"/>
      <c r="Q253" s="200"/>
      <c r="R253" s="200"/>
      <c r="S253" s="200"/>
      <c r="T253" s="201"/>
      <c r="AT253" s="195" t="s">
        <v>175</v>
      </c>
      <c r="AU253" s="195" t="s">
        <v>88</v>
      </c>
      <c r="AV253" s="13" t="s">
        <v>173</v>
      </c>
      <c r="AW253" s="13" t="s">
        <v>36</v>
      </c>
      <c r="AX253" s="13" t="s">
        <v>21</v>
      </c>
      <c r="AY253" s="195" t="s">
        <v>166</v>
      </c>
    </row>
    <row r="254" spans="2:65" s="1" customFormat="1" ht="16.5" customHeight="1">
      <c r="B254" s="156"/>
      <c r="C254" s="179" t="s">
        <v>564</v>
      </c>
      <c r="D254" s="179" t="s">
        <v>226</v>
      </c>
      <c r="E254" s="180" t="s">
        <v>565</v>
      </c>
      <c r="F254" s="181" t="s">
        <v>566</v>
      </c>
      <c r="G254" s="182" t="s">
        <v>242</v>
      </c>
      <c r="H254" s="183">
        <v>1</v>
      </c>
      <c r="I254" s="184"/>
      <c r="J254" s="185">
        <f>ROUND(I254*H254,2)</f>
        <v>0</v>
      </c>
      <c r="K254" s="181" t="s">
        <v>1</v>
      </c>
      <c r="L254" s="186"/>
      <c r="M254" s="202" t="s">
        <v>1</v>
      </c>
      <c r="N254" s="203" t="s">
        <v>45</v>
      </c>
      <c r="O254" s="191"/>
      <c r="P254" s="192">
        <f>O254*H254</f>
        <v>0</v>
      </c>
      <c r="Q254" s="192">
        <v>0</v>
      </c>
      <c r="R254" s="192">
        <f>Q254*H254</f>
        <v>0</v>
      </c>
      <c r="S254" s="192">
        <v>0</v>
      </c>
      <c r="T254" s="193">
        <f>S254*H254</f>
        <v>0</v>
      </c>
      <c r="AR254" s="168" t="s">
        <v>555</v>
      </c>
      <c r="AT254" s="168" t="s">
        <v>226</v>
      </c>
      <c r="AU254" s="168" t="s">
        <v>88</v>
      </c>
      <c r="AY254" s="17" t="s">
        <v>166</v>
      </c>
      <c r="BE254" s="169">
        <f>IF(N254="základní",J254,0)</f>
        <v>0</v>
      </c>
      <c r="BF254" s="169">
        <f>IF(N254="snížená",J254,0)</f>
        <v>0</v>
      </c>
      <c r="BG254" s="169">
        <f>IF(N254="zákl. přenesená",J254,0)</f>
        <v>0</v>
      </c>
      <c r="BH254" s="169">
        <f>IF(N254="sníž. přenesená",J254,0)</f>
        <v>0</v>
      </c>
      <c r="BI254" s="169">
        <f>IF(N254="nulová",J254,0)</f>
        <v>0</v>
      </c>
      <c r="BJ254" s="17" t="s">
        <v>21</v>
      </c>
      <c r="BK254" s="169">
        <f>ROUND(I254*H254,2)</f>
        <v>0</v>
      </c>
      <c r="BL254" s="17" t="s">
        <v>556</v>
      </c>
      <c r="BM254" s="168" t="s">
        <v>567</v>
      </c>
    </row>
    <row r="255" spans="2:65" s="1" customFormat="1" ht="6.9" customHeight="1">
      <c r="B255" s="44"/>
      <c r="C255" s="45"/>
      <c r="D255" s="45"/>
      <c r="E255" s="45"/>
      <c r="F255" s="45"/>
      <c r="G255" s="45"/>
      <c r="H255" s="45"/>
      <c r="I255" s="117"/>
      <c r="J255" s="45"/>
      <c r="K255" s="45"/>
      <c r="L255" s="32"/>
    </row>
  </sheetData>
  <autoFilter ref="C134:K254" xr:uid="{00000000-0009-0000-0000-000003000000}"/>
  <mergeCells count="12">
    <mergeCell ref="E127:H127"/>
    <mergeCell ref="L2:V2"/>
    <mergeCell ref="E85:H85"/>
    <mergeCell ref="E87:H87"/>
    <mergeCell ref="E89:H89"/>
    <mergeCell ref="E123:H123"/>
    <mergeCell ref="E125:H12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151"/>
  <sheetViews>
    <sheetView showGridLines="0" workbookViewId="0"/>
  </sheetViews>
  <sheetFormatPr defaultRowHeight="14.4"/>
  <cols>
    <col min="1" max="1" width="8.28515625" customWidth="1"/>
    <col min="2" max="2" width="1.7109375" customWidth="1"/>
    <col min="3" max="3" width="4.140625" customWidth="1"/>
    <col min="4" max="4" width="4.28515625" customWidth="1"/>
    <col min="5" max="5" width="17.140625" customWidth="1"/>
    <col min="6" max="6" width="50.85546875" customWidth="1"/>
    <col min="7" max="7" width="7" customWidth="1"/>
    <col min="8" max="8" width="11.42578125" customWidth="1"/>
    <col min="9" max="9" width="20.140625" style="93" customWidth="1"/>
    <col min="10" max="10" width="20.140625" customWidth="1"/>
    <col min="11" max="11" width="20.140625" hidden="1"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1" t="s">
        <v>5</v>
      </c>
      <c r="M2" s="232"/>
      <c r="N2" s="232"/>
      <c r="O2" s="232"/>
      <c r="P2" s="232"/>
      <c r="Q2" s="232"/>
      <c r="R2" s="232"/>
      <c r="S2" s="232"/>
      <c r="T2" s="232"/>
      <c r="U2" s="232"/>
      <c r="V2" s="232"/>
      <c r="AT2" s="17" t="s">
        <v>105</v>
      </c>
    </row>
    <row r="3" spans="2:46" ht="6.9" customHeight="1">
      <c r="B3" s="18"/>
      <c r="C3" s="19"/>
      <c r="D3" s="19"/>
      <c r="E3" s="19"/>
      <c r="F3" s="19"/>
      <c r="G3" s="19"/>
      <c r="H3" s="19"/>
      <c r="I3" s="94"/>
      <c r="J3" s="19"/>
      <c r="K3" s="19"/>
      <c r="L3" s="20"/>
      <c r="AT3" s="17" t="s">
        <v>88</v>
      </c>
    </row>
    <row r="4" spans="2:46" ht="24.9" customHeight="1">
      <c r="B4" s="20"/>
      <c r="D4" s="21" t="s">
        <v>133</v>
      </c>
      <c r="L4" s="20"/>
      <c r="M4" s="95" t="s">
        <v>10</v>
      </c>
      <c r="AT4" s="17" t="s">
        <v>3</v>
      </c>
    </row>
    <row r="5" spans="2:46" ht="6.9" customHeight="1">
      <c r="B5" s="20"/>
      <c r="L5" s="20"/>
    </row>
    <row r="6" spans="2:46" ht="12" customHeight="1">
      <c r="B6" s="20"/>
      <c r="D6" s="27" t="s">
        <v>16</v>
      </c>
      <c r="L6" s="20"/>
    </row>
    <row r="7" spans="2:46" ht="16.5" customHeight="1">
      <c r="B7" s="20"/>
      <c r="E7" s="263" t="str">
        <f>'Rekapitulace stavby'!K6</f>
        <v>Modernizace provozu Dykových školek,Křtiny, III.etapa</v>
      </c>
      <c r="F7" s="264"/>
      <c r="G7" s="264"/>
      <c r="H7" s="264"/>
      <c r="L7" s="20"/>
    </row>
    <row r="8" spans="2:46" ht="12" customHeight="1">
      <c r="B8" s="20"/>
      <c r="D8" s="27" t="s">
        <v>134</v>
      </c>
      <c r="L8" s="20"/>
    </row>
    <row r="9" spans="2:46" s="1" customFormat="1" ht="16.5" customHeight="1">
      <c r="B9" s="32"/>
      <c r="E9" s="263" t="s">
        <v>334</v>
      </c>
      <c r="F9" s="265"/>
      <c r="G9" s="265"/>
      <c r="H9" s="265"/>
      <c r="I9" s="96"/>
      <c r="L9" s="32"/>
    </row>
    <row r="10" spans="2:46" s="1" customFormat="1" ht="12" customHeight="1">
      <c r="B10" s="32"/>
      <c r="D10" s="27" t="s">
        <v>136</v>
      </c>
      <c r="I10" s="96"/>
      <c r="L10" s="32"/>
    </row>
    <row r="11" spans="2:46" s="1" customFormat="1" ht="36.9" customHeight="1">
      <c r="B11" s="32"/>
      <c r="E11" s="239" t="s">
        <v>568</v>
      </c>
      <c r="F11" s="265"/>
      <c r="G11" s="265"/>
      <c r="H11" s="265"/>
      <c r="I11" s="96"/>
      <c r="L11" s="32"/>
    </row>
    <row r="12" spans="2:46" s="1" customFormat="1" ht="10.199999999999999">
      <c r="B12" s="32"/>
      <c r="I12" s="96"/>
      <c r="L12" s="32"/>
    </row>
    <row r="13" spans="2:46" s="1" customFormat="1" ht="12" customHeight="1">
      <c r="B13" s="32"/>
      <c r="D13" s="27" t="s">
        <v>19</v>
      </c>
      <c r="F13" s="25" t="s">
        <v>1</v>
      </c>
      <c r="I13" s="97" t="s">
        <v>20</v>
      </c>
      <c r="J13" s="25" t="s">
        <v>1</v>
      </c>
      <c r="L13" s="32"/>
    </row>
    <row r="14" spans="2:46" s="1" customFormat="1" ht="12" customHeight="1">
      <c r="B14" s="32"/>
      <c r="D14" s="27" t="s">
        <v>22</v>
      </c>
      <c r="F14" s="25" t="s">
        <v>23</v>
      </c>
      <c r="I14" s="97" t="s">
        <v>24</v>
      </c>
      <c r="J14" s="52" t="str">
        <f>'Rekapitulace stavby'!AN8</f>
        <v>22. 1. 2018</v>
      </c>
      <c r="L14" s="32"/>
    </row>
    <row r="15" spans="2:46" s="1" customFormat="1" ht="10.8" customHeight="1">
      <c r="B15" s="32"/>
      <c r="I15" s="96"/>
      <c r="L15" s="32"/>
    </row>
    <row r="16" spans="2:46" s="1" customFormat="1" ht="12" customHeight="1">
      <c r="B16" s="32"/>
      <c r="D16" s="27" t="s">
        <v>28</v>
      </c>
      <c r="I16" s="97" t="s">
        <v>29</v>
      </c>
      <c r="J16" s="25" t="s">
        <v>1</v>
      </c>
      <c r="L16" s="32"/>
    </row>
    <row r="17" spans="2:12" s="1" customFormat="1" ht="18" customHeight="1">
      <c r="B17" s="32"/>
      <c r="E17" s="25" t="s">
        <v>30</v>
      </c>
      <c r="I17" s="97" t="s">
        <v>31</v>
      </c>
      <c r="J17" s="25" t="s">
        <v>1</v>
      </c>
      <c r="L17" s="32"/>
    </row>
    <row r="18" spans="2:12" s="1" customFormat="1" ht="6.9" customHeight="1">
      <c r="B18" s="32"/>
      <c r="I18" s="96"/>
      <c r="L18" s="32"/>
    </row>
    <row r="19" spans="2:12" s="1" customFormat="1" ht="12" customHeight="1">
      <c r="B19" s="32"/>
      <c r="D19" s="27" t="s">
        <v>32</v>
      </c>
      <c r="I19" s="97" t="s">
        <v>29</v>
      </c>
      <c r="J19" s="28" t="str">
        <f>'Rekapitulace stavby'!AN13</f>
        <v>Vyplň údaj</v>
      </c>
      <c r="L19" s="32"/>
    </row>
    <row r="20" spans="2:12" s="1" customFormat="1" ht="18" customHeight="1">
      <c r="B20" s="32"/>
      <c r="E20" s="266" t="str">
        <f>'Rekapitulace stavby'!E14</f>
        <v>Vyplň údaj</v>
      </c>
      <c r="F20" s="242"/>
      <c r="G20" s="242"/>
      <c r="H20" s="242"/>
      <c r="I20" s="97" t="s">
        <v>31</v>
      </c>
      <c r="J20" s="28" t="str">
        <f>'Rekapitulace stavby'!AN14</f>
        <v>Vyplň údaj</v>
      </c>
      <c r="L20" s="32"/>
    </row>
    <row r="21" spans="2:12" s="1" customFormat="1" ht="6.9" customHeight="1">
      <c r="B21" s="32"/>
      <c r="I21" s="96"/>
      <c r="L21" s="32"/>
    </row>
    <row r="22" spans="2:12" s="1" customFormat="1" ht="12" customHeight="1">
      <c r="B22" s="32"/>
      <c r="D22" s="27" t="s">
        <v>34</v>
      </c>
      <c r="I22" s="97" t="s">
        <v>29</v>
      </c>
      <c r="J22" s="25" t="s">
        <v>1</v>
      </c>
      <c r="L22" s="32"/>
    </row>
    <row r="23" spans="2:12" s="1" customFormat="1" ht="18" customHeight="1">
      <c r="B23" s="32"/>
      <c r="E23" s="25" t="s">
        <v>35</v>
      </c>
      <c r="I23" s="97" t="s">
        <v>31</v>
      </c>
      <c r="J23" s="25" t="s">
        <v>1</v>
      </c>
      <c r="L23" s="32"/>
    </row>
    <row r="24" spans="2:12" s="1" customFormat="1" ht="6.9" customHeight="1">
      <c r="B24" s="32"/>
      <c r="I24" s="96"/>
      <c r="L24" s="32"/>
    </row>
    <row r="25" spans="2:12" s="1" customFormat="1" ht="12" customHeight="1">
      <c r="B25" s="32"/>
      <c r="D25" s="27" t="s">
        <v>37</v>
      </c>
      <c r="I25" s="97" t="s">
        <v>29</v>
      </c>
      <c r="J25" s="25" t="str">
        <f>IF('Rekapitulace stavby'!AN19="","",'Rekapitulace stavby'!AN19)</f>
        <v/>
      </c>
      <c r="L25" s="32"/>
    </row>
    <row r="26" spans="2:12" s="1" customFormat="1" ht="18" customHeight="1">
      <c r="B26" s="32"/>
      <c r="E26" s="25" t="str">
        <f>IF('Rekapitulace stavby'!E20="","",'Rekapitulace stavby'!E20)</f>
        <v xml:space="preserve"> </v>
      </c>
      <c r="I26" s="97" t="s">
        <v>31</v>
      </c>
      <c r="J26" s="25" t="str">
        <f>IF('Rekapitulace stavby'!AN20="","",'Rekapitulace stavby'!AN20)</f>
        <v/>
      </c>
      <c r="L26" s="32"/>
    </row>
    <row r="27" spans="2:12" s="1" customFormat="1" ht="6.9" customHeight="1">
      <c r="B27" s="32"/>
      <c r="I27" s="96"/>
      <c r="L27" s="32"/>
    </row>
    <row r="28" spans="2:12" s="1" customFormat="1" ht="12" customHeight="1">
      <c r="B28" s="32"/>
      <c r="D28" s="27" t="s">
        <v>39</v>
      </c>
      <c r="I28" s="96"/>
      <c r="L28" s="32"/>
    </row>
    <row r="29" spans="2:12" s="7" customFormat="1" ht="16.5" customHeight="1">
      <c r="B29" s="98"/>
      <c r="E29" s="246" t="s">
        <v>1</v>
      </c>
      <c r="F29" s="246"/>
      <c r="G29" s="246"/>
      <c r="H29" s="246"/>
      <c r="I29" s="99"/>
      <c r="L29" s="98"/>
    </row>
    <row r="30" spans="2:12" s="1" customFormat="1" ht="6.9" customHeight="1">
      <c r="B30" s="32"/>
      <c r="I30" s="96"/>
      <c r="L30" s="32"/>
    </row>
    <row r="31" spans="2:12" s="1" customFormat="1" ht="6.9" customHeight="1">
      <c r="B31" s="32"/>
      <c r="D31" s="53"/>
      <c r="E31" s="53"/>
      <c r="F31" s="53"/>
      <c r="G31" s="53"/>
      <c r="H31" s="53"/>
      <c r="I31" s="100"/>
      <c r="J31" s="53"/>
      <c r="K31" s="53"/>
      <c r="L31" s="32"/>
    </row>
    <row r="32" spans="2:12" s="1" customFormat="1" ht="25.35" customHeight="1">
      <c r="B32" s="32"/>
      <c r="D32" s="101" t="s">
        <v>40</v>
      </c>
      <c r="I32" s="96"/>
      <c r="J32" s="66">
        <f>ROUND(J123, 2)</f>
        <v>0</v>
      </c>
      <c r="L32" s="32"/>
    </row>
    <row r="33" spans="2:12" s="1" customFormat="1" ht="6.9" customHeight="1">
      <c r="B33" s="32"/>
      <c r="D33" s="53"/>
      <c r="E33" s="53"/>
      <c r="F33" s="53"/>
      <c r="G33" s="53"/>
      <c r="H33" s="53"/>
      <c r="I33" s="100"/>
      <c r="J33" s="53"/>
      <c r="K33" s="53"/>
      <c r="L33" s="32"/>
    </row>
    <row r="34" spans="2:12" s="1" customFormat="1" ht="14.4" customHeight="1">
      <c r="B34" s="32"/>
      <c r="F34" s="35" t="s">
        <v>42</v>
      </c>
      <c r="I34" s="102" t="s">
        <v>41</v>
      </c>
      <c r="J34" s="35" t="s">
        <v>43</v>
      </c>
      <c r="L34" s="32"/>
    </row>
    <row r="35" spans="2:12" s="1" customFormat="1" ht="14.4" customHeight="1">
      <c r="B35" s="32"/>
      <c r="D35" s="103" t="s">
        <v>44</v>
      </c>
      <c r="E35" s="27" t="s">
        <v>45</v>
      </c>
      <c r="F35" s="104">
        <f>ROUND((SUM(BE123:BE150)),  2)</f>
        <v>0</v>
      </c>
      <c r="I35" s="105">
        <v>0.21</v>
      </c>
      <c r="J35" s="104">
        <f>ROUND(((SUM(BE123:BE150))*I35),  2)</f>
        <v>0</v>
      </c>
      <c r="L35" s="32"/>
    </row>
    <row r="36" spans="2:12" s="1" customFormat="1" ht="14.4" customHeight="1">
      <c r="B36" s="32"/>
      <c r="E36" s="27" t="s">
        <v>46</v>
      </c>
      <c r="F36" s="104">
        <f>ROUND((SUM(BF123:BF150)),  2)</f>
        <v>0</v>
      </c>
      <c r="I36" s="105">
        <v>0.15</v>
      </c>
      <c r="J36" s="104">
        <f>ROUND(((SUM(BF123:BF150))*I36),  2)</f>
        <v>0</v>
      </c>
      <c r="L36" s="32"/>
    </row>
    <row r="37" spans="2:12" s="1" customFormat="1" ht="14.4" hidden="1" customHeight="1">
      <c r="B37" s="32"/>
      <c r="E37" s="27" t="s">
        <v>47</v>
      </c>
      <c r="F37" s="104">
        <f>ROUND((SUM(BG123:BG150)),  2)</f>
        <v>0</v>
      </c>
      <c r="I37" s="105">
        <v>0.21</v>
      </c>
      <c r="J37" s="104">
        <f>0</f>
        <v>0</v>
      </c>
      <c r="L37" s="32"/>
    </row>
    <row r="38" spans="2:12" s="1" customFormat="1" ht="14.4" hidden="1" customHeight="1">
      <c r="B38" s="32"/>
      <c r="E38" s="27" t="s">
        <v>48</v>
      </c>
      <c r="F38" s="104">
        <f>ROUND((SUM(BH123:BH150)),  2)</f>
        <v>0</v>
      </c>
      <c r="I38" s="105">
        <v>0.15</v>
      </c>
      <c r="J38" s="104">
        <f>0</f>
        <v>0</v>
      </c>
      <c r="L38" s="32"/>
    </row>
    <row r="39" spans="2:12" s="1" customFormat="1" ht="14.4" hidden="1" customHeight="1">
      <c r="B39" s="32"/>
      <c r="E39" s="27" t="s">
        <v>49</v>
      </c>
      <c r="F39" s="104">
        <f>ROUND((SUM(BI123:BI150)),  2)</f>
        <v>0</v>
      </c>
      <c r="I39" s="105">
        <v>0</v>
      </c>
      <c r="J39" s="104">
        <f>0</f>
        <v>0</v>
      </c>
      <c r="L39" s="32"/>
    </row>
    <row r="40" spans="2:12" s="1" customFormat="1" ht="6.9" customHeight="1">
      <c r="B40" s="32"/>
      <c r="I40" s="96"/>
      <c r="L40" s="32"/>
    </row>
    <row r="41" spans="2:12" s="1" customFormat="1" ht="25.35" customHeight="1">
      <c r="B41" s="32"/>
      <c r="C41" s="106"/>
      <c r="D41" s="107" t="s">
        <v>50</v>
      </c>
      <c r="E41" s="57"/>
      <c r="F41" s="57"/>
      <c r="G41" s="108" t="s">
        <v>51</v>
      </c>
      <c r="H41" s="109" t="s">
        <v>52</v>
      </c>
      <c r="I41" s="110"/>
      <c r="J41" s="111">
        <f>SUM(J32:J39)</f>
        <v>0</v>
      </c>
      <c r="K41" s="112"/>
      <c r="L41" s="32"/>
    </row>
    <row r="42" spans="2:12" s="1" customFormat="1" ht="14.4" customHeight="1">
      <c r="B42" s="32"/>
      <c r="I42" s="96"/>
      <c r="L42" s="32"/>
    </row>
    <row r="43" spans="2:12" ht="14.4" customHeight="1">
      <c r="B43" s="20"/>
      <c r="L43" s="20"/>
    </row>
    <row r="44" spans="2:12" ht="14.4" customHeight="1">
      <c r="B44" s="20"/>
      <c r="L44" s="20"/>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53</v>
      </c>
      <c r="E50" s="42"/>
      <c r="F50" s="42"/>
      <c r="G50" s="41" t="s">
        <v>54</v>
      </c>
      <c r="H50" s="42"/>
      <c r="I50" s="113"/>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55</v>
      </c>
      <c r="E61" s="34"/>
      <c r="F61" s="114" t="s">
        <v>56</v>
      </c>
      <c r="G61" s="43" t="s">
        <v>55</v>
      </c>
      <c r="H61" s="34"/>
      <c r="I61" s="115"/>
      <c r="J61" s="116" t="s">
        <v>56</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57</v>
      </c>
      <c r="E65" s="42"/>
      <c r="F65" s="42"/>
      <c r="G65" s="41" t="s">
        <v>58</v>
      </c>
      <c r="H65" s="42"/>
      <c r="I65" s="113"/>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55</v>
      </c>
      <c r="E76" s="34"/>
      <c r="F76" s="114" t="s">
        <v>56</v>
      </c>
      <c r="G76" s="43" t="s">
        <v>55</v>
      </c>
      <c r="H76" s="34"/>
      <c r="I76" s="115"/>
      <c r="J76" s="116" t="s">
        <v>56</v>
      </c>
      <c r="K76" s="34"/>
      <c r="L76" s="32"/>
    </row>
    <row r="77" spans="2:12" s="1" customFormat="1" ht="14.4" customHeight="1">
      <c r="B77" s="44"/>
      <c r="C77" s="45"/>
      <c r="D77" s="45"/>
      <c r="E77" s="45"/>
      <c r="F77" s="45"/>
      <c r="G77" s="45"/>
      <c r="H77" s="45"/>
      <c r="I77" s="117"/>
      <c r="J77" s="45"/>
      <c r="K77" s="45"/>
      <c r="L77" s="32"/>
    </row>
    <row r="81" spans="2:12" s="1" customFormat="1" ht="6.9" customHeight="1">
      <c r="B81" s="46"/>
      <c r="C81" s="47"/>
      <c r="D81" s="47"/>
      <c r="E81" s="47"/>
      <c r="F81" s="47"/>
      <c r="G81" s="47"/>
      <c r="H81" s="47"/>
      <c r="I81" s="118"/>
      <c r="J81" s="47"/>
      <c r="K81" s="47"/>
      <c r="L81" s="32"/>
    </row>
    <row r="82" spans="2:12" s="1" customFormat="1" ht="24.9" customHeight="1">
      <c r="B82" s="32"/>
      <c r="C82" s="21" t="s">
        <v>138</v>
      </c>
      <c r="I82" s="96"/>
      <c r="L82" s="32"/>
    </row>
    <row r="83" spans="2:12" s="1" customFormat="1" ht="6.9" customHeight="1">
      <c r="B83" s="32"/>
      <c r="I83" s="96"/>
      <c r="L83" s="32"/>
    </row>
    <row r="84" spans="2:12" s="1" customFormat="1" ht="12" customHeight="1">
      <c r="B84" s="32"/>
      <c r="C84" s="27" t="s">
        <v>16</v>
      </c>
      <c r="I84" s="96"/>
      <c r="L84" s="32"/>
    </row>
    <row r="85" spans="2:12" s="1" customFormat="1" ht="16.5" customHeight="1">
      <c r="B85" s="32"/>
      <c r="E85" s="263" t="str">
        <f>E7</f>
        <v>Modernizace provozu Dykových školek,Křtiny, III.etapa</v>
      </c>
      <c r="F85" s="264"/>
      <c r="G85" s="264"/>
      <c r="H85" s="264"/>
      <c r="I85" s="96"/>
      <c r="L85" s="32"/>
    </row>
    <row r="86" spans="2:12" ht="12" customHeight="1">
      <c r="B86" s="20"/>
      <c r="C86" s="27" t="s">
        <v>134</v>
      </c>
      <c r="L86" s="20"/>
    </row>
    <row r="87" spans="2:12" s="1" customFormat="1" ht="16.5" customHeight="1">
      <c r="B87" s="32"/>
      <c r="E87" s="263" t="s">
        <v>334</v>
      </c>
      <c r="F87" s="265"/>
      <c r="G87" s="265"/>
      <c r="H87" s="265"/>
      <c r="I87" s="96"/>
      <c r="L87" s="32"/>
    </row>
    <row r="88" spans="2:12" s="1" customFormat="1" ht="12" customHeight="1">
      <c r="B88" s="32"/>
      <c r="C88" s="27" t="s">
        <v>136</v>
      </c>
      <c r="I88" s="96"/>
      <c r="L88" s="32"/>
    </row>
    <row r="89" spans="2:12" s="1" customFormat="1" ht="16.5" customHeight="1">
      <c r="B89" s="32"/>
      <c r="E89" s="239" t="str">
        <f>E11</f>
        <v>SO 04-2 - Silnoproudá elektrotechnika</v>
      </c>
      <c r="F89" s="265"/>
      <c r="G89" s="265"/>
      <c r="H89" s="265"/>
      <c r="I89" s="96"/>
      <c r="L89" s="32"/>
    </row>
    <row r="90" spans="2:12" s="1" customFormat="1" ht="6.9" customHeight="1">
      <c r="B90" s="32"/>
      <c r="I90" s="96"/>
      <c r="L90" s="32"/>
    </row>
    <row r="91" spans="2:12" s="1" customFormat="1" ht="12" customHeight="1">
      <c r="B91" s="32"/>
      <c r="C91" s="27" t="s">
        <v>22</v>
      </c>
      <c r="F91" s="25" t="str">
        <f>F14</f>
        <v>k.ú.Křtiny</v>
      </c>
      <c r="I91" s="97" t="s">
        <v>24</v>
      </c>
      <c r="J91" s="52" t="str">
        <f>IF(J14="","",J14)</f>
        <v>22. 1. 2018</v>
      </c>
      <c r="L91" s="32"/>
    </row>
    <row r="92" spans="2:12" s="1" customFormat="1" ht="6.9" customHeight="1">
      <c r="B92" s="32"/>
      <c r="I92" s="96"/>
      <c r="L92" s="32"/>
    </row>
    <row r="93" spans="2:12" s="1" customFormat="1" ht="27.9" customHeight="1">
      <c r="B93" s="32"/>
      <c r="C93" s="27" t="s">
        <v>28</v>
      </c>
      <c r="F93" s="25" t="str">
        <f>E17</f>
        <v>Mendelova univerzita v Brně</v>
      </c>
      <c r="I93" s="97" t="s">
        <v>34</v>
      </c>
      <c r="J93" s="30" t="str">
        <f>E23</f>
        <v>ZAHRADA Olomouc s.r.o.</v>
      </c>
      <c r="L93" s="32"/>
    </row>
    <row r="94" spans="2:12" s="1" customFormat="1" ht="15.15" customHeight="1">
      <c r="B94" s="32"/>
      <c r="C94" s="27" t="s">
        <v>32</v>
      </c>
      <c r="F94" s="25" t="str">
        <f>IF(E20="","",E20)</f>
        <v>Vyplň údaj</v>
      </c>
      <c r="I94" s="97" t="s">
        <v>37</v>
      </c>
      <c r="J94" s="30" t="str">
        <f>E26</f>
        <v xml:space="preserve"> </v>
      </c>
      <c r="L94" s="32"/>
    </row>
    <row r="95" spans="2:12" s="1" customFormat="1" ht="10.35" customHeight="1">
      <c r="B95" s="32"/>
      <c r="I95" s="96"/>
      <c r="L95" s="32"/>
    </row>
    <row r="96" spans="2:12" s="1" customFormat="1" ht="29.25" customHeight="1">
      <c r="B96" s="32"/>
      <c r="C96" s="119" t="s">
        <v>139</v>
      </c>
      <c r="D96" s="106"/>
      <c r="E96" s="106"/>
      <c r="F96" s="106"/>
      <c r="G96" s="106"/>
      <c r="H96" s="106"/>
      <c r="I96" s="120"/>
      <c r="J96" s="121" t="s">
        <v>140</v>
      </c>
      <c r="K96" s="106"/>
      <c r="L96" s="32"/>
    </row>
    <row r="97" spans="2:47" s="1" customFormat="1" ht="10.35" customHeight="1">
      <c r="B97" s="32"/>
      <c r="I97" s="96"/>
      <c r="L97" s="32"/>
    </row>
    <row r="98" spans="2:47" s="1" customFormat="1" ht="22.8" customHeight="1">
      <c r="B98" s="32"/>
      <c r="C98" s="122" t="s">
        <v>141</v>
      </c>
      <c r="I98" s="96"/>
      <c r="J98" s="66">
        <f>J123</f>
        <v>0</v>
      </c>
      <c r="L98" s="32"/>
      <c r="AU98" s="17" t="s">
        <v>142</v>
      </c>
    </row>
    <row r="99" spans="2:47" s="8" customFormat="1" ht="24.9" customHeight="1">
      <c r="B99" s="123"/>
      <c r="D99" s="124" t="s">
        <v>342</v>
      </c>
      <c r="E99" s="125"/>
      <c r="F99" s="125"/>
      <c r="G99" s="125"/>
      <c r="H99" s="125"/>
      <c r="I99" s="126"/>
      <c r="J99" s="127">
        <f>J124</f>
        <v>0</v>
      </c>
      <c r="L99" s="123"/>
    </row>
    <row r="100" spans="2:47" s="9" customFormat="1" ht="19.95" customHeight="1">
      <c r="B100" s="128"/>
      <c r="D100" s="129" t="s">
        <v>569</v>
      </c>
      <c r="E100" s="130"/>
      <c r="F100" s="130"/>
      <c r="G100" s="130"/>
      <c r="H100" s="130"/>
      <c r="I100" s="131"/>
      <c r="J100" s="132">
        <f>J125</f>
        <v>0</v>
      </c>
      <c r="L100" s="128"/>
    </row>
    <row r="101" spans="2:47" s="9" customFormat="1" ht="19.95" customHeight="1">
      <c r="B101" s="128"/>
      <c r="D101" s="129" t="s">
        <v>570</v>
      </c>
      <c r="E101" s="130"/>
      <c r="F101" s="130"/>
      <c r="G101" s="130"/>
      <c r="H101" s="130"/>
      <c r="I101" s="131"/>
      <c r="J101" s="132">
        <f>J129</f>
        <v>0</v>
      </c>
      <c r="L101" s="128"/>
    </row>
    <row r="102" spans="2:47" s="1" customFormat="1" ht="21.75" customHeight="1">
      <c r="B102" s="32"/>
      <c r="I102" s="96"/>
      <c r="L102" s="32"/>
    </row>
    <row r="103" spans="2:47" s="1" customFormat="1" ht="6.9" customHeight="1">
      <c r="B103" s="44"/>
      <c r="C103" s="45"/>
      <c r="D103" s="45"/>
      <c r="E103" s="45"/>
      <c r="F103" s="45"/>
      <c r="G103" s="45"/>
      <c r="H103" s="45"/>
      <c r="I103" s="117"/>
      <c r="J103" s="45"/>
      <c r="K103" s="45"/>
      <c r="L103" s="32"/>
    </row>
    <row r="107" spans="2:47" s="1" customFormat="1" ht="6.9" customHeight="1">
      <c r="B107" s="46"/>
      <c r="C107" s="47"/>
      <c r="D107" s="47"/>
      <c r="E107" s="47"/>
      <c r="F107" s="47"/>
      <c r="G107" s="47"/>
      <c r="H107" s="47"/>
      <c r="I107" s="118"/>
      <c r="J107" s="47"/>
      <c r="K107" s="47"/>
      <c r="L107" s="32"/>
    </row>
    <row r="108" spans="2:47" s="1" customFormat="1" ht="24.9" customHeight="1">
      <c r="B108" s="32"/>
      <c r="C108" s="21" t="s">
        <v>151</v>
      </c>
      <c r="I108" s="96"/>
      <c r="L108" s="32"/>
    </row>
    <row r="109" spans="2:47" s="1" customFormat="1" ht="6.9" customHeight="1">
      <c r="B109" s="32"/>
      <c r="I109" s="96"/>
      <c r="L109" s="32"/>
    </row>
    <row r="110" spans="2:47" s="1" customFormat="1" ht="12" customHeight="1">
      <c r="B110" s="32"/>
      <c r="C110" s="27" t="s">
        <v>16</v>
      </c>
      <c r="I110" s="96"/>
      <c r="L110" s="32"/>
    </row>
    <row r="111" spans="2:47" s="1" customFormat="1" ht="16.5" customHeight="1">
      <c r="B111" s="32"/>
      <c r="E111" s="263" t="str">
        <f>E7</f>
        <v>Modernizace provozu Dykových školek,Křtiny, III.etapa</v>
      </c>
      <c r="F111" s="264"/>
      <c r="G111" s="264"/>
      <c r="H111" s="264"/>
      <c r="I111" s="96"/>
      <c r="L111" s="32"/>
    </row>
    <row r="112" spans="2:47" ht="12" customHeight="1">
      <c r="B112" s="20"/>
      <c r="C112" s="27" t="s">
        <v>134</v>
      </c>
      <c r="L112" s="20"/>
    </row>
    <row r="113" spans="2:65" s="1" customFormat="1" ht="16.5" customHeight="1">
      <c r="B113" s="32"/>
      <c r="E113" s="263" t="s">
        <v>334</v>
      </c>
      <c r="F113" s="265"/>
      <c r="G113" s="265"/>
      <c r="H113" s="265"/>
      <c r="I113" s="96"/>
      <c r="L113" s="32"/>
    </row>
    <row r="114" spans="2:65" s="1" customFormat="1" ht="12" customHeight="1">
      <c r="B114" s="32"/>
      <c r="C114" s="27" t="s">
        <v>136</v>
      </c>
      <c r="I114" s="96"/>
      <c r="L114" s="32"/>
    </row>
    <row r="115" spans="2:65" s="1" customFormat="1" ht="16.5" customHeight="1">
      <c r="B115" s="32"/>
      <c r="E115" s="239" t="str">
        <f>E11</f>
        <v>SO 04-2 - Silnoproudá elektrotechnika</v>
      </c>
      <c r="F115" s="265"/>
      <c r="G115" s="265"/>
      <c r="H115" s="265"/>
      <c r="I115" s="96"/>
      <c r="L115" s="32"/>
    </row>
    <row r="116" spans="2:65" s="1" customFormat="1" ht="6.9" customHeight="1">
      <c r="B116" s="32"/>
      <c r="I116" s="96"/>
      <c r="L116" s="32"/>
    </row>
    <row r="117" spans="2:65" s="1" customFormat="1" ht="12" customHeight="1">
      <c r="B117" s="32"/>
      <c r="C117" s="27" t="s">
        <v>22</v>
      </c>
      <c r="F117" s="25" t="str">
        <f>F14</f>
        <v>k.ú.Křtiny</v>
      </c>
      <c r="I117" s="97" t="s">
        <v>24</v>
      </c>
      <c r="J117" s="52" t="str">
        <f>IF(J14="","",J14)</f>
        <v>22. 1. 2018</v>
      </c>
      <c r="L117" s="32"/>
    </row>
    <row r="118" spans="2:65" s="1" customFormat="1" ht="6.9" customHeight="1">
      <c r="B118" s="32"/>
      <c r="I118" s="96"/>
      <c r="L118" s="32"/>
    </row>
    <row r="119" spans="2:65" s="1" customFormat="1" ht="27.9" customHeight="1">
      <c r="B119" s="32"/>
      <c r="C119" s="27" t="s">
        <v>28</v>
      </c>
      <c r="F119" s="25" t="str">
        <f>E17</f>
        <v>Mendelova univerzita v Brně</v>
      </c>
      <c r="I119" s="97" t="s">
        <v>34</v>
      </c>
      <c r="J119" s="30" t="str">
        <f>E23</f>
        <v>ZAHRADA Olomouc s.r.o.</v>
      </c>
      <c r="L119" s="32"/>
    </row>
    <row r="120" spans="2:65" s="1" customFormat="1" ht="15.15" customHeight="1">
      <c r="B120" s="32"/>
      <c r="C120" s="27" t="s">
        <v>32</v>
      </c>
      <c r="F120" s="25" t="str">
        <f>IF(E20="","",E20)</f>
        <v>Vyplň údaj</v>
      </c>
      <c r="I120" s="97" t="s">
        <v>37</v>
      </c>
      <c r="J120" s="30" t="str">
        <f>E26</f>
        <v xml:space="preserve"> </v>
      </c>
      <c r="L120" s="32"/>
    </row>
    <row r="121" spans="2:65" s="1" customFormat="1" ht="10.35" customHeight="1">
      <c r="B121" s="32"/>
      <c r="I121" s="96"/>
      <c r="L121" s="32"/>
    </row>
    <row r="122" spans="2:65" s="10" customFormat="1" ht="29.25" customHeight="1">
      <c r="B122" s="133"/>
      <c r="C122" s="134" t="s">
        <v>152</v>
      </c>
      <c r="D122" s="135" t="s">
        <v>65</v>
      </c>
      <c r="E122" s="135" t="s">
        <v>61</v>
      </c>
      <c r="F122" s="135" t="s">
        <v>62</v>
      </c>
      <c r="G122" s="135" t="s">
        <v>153</v>
      </c>
      <c r="H122" s="135" t="s">
        <v>154</v>
      </c>
      <c r="I122" s="136" t="s">
        <v>155</v>
      </c>
      <c r="J122" s="137" t="s">
        <v>140</v>
      </c>
      <c r="K122" s="138" t="s">
        <v>156</v>
      </c>
      <c r="L122" s="133"/>
      <c r="M122" s="59" t="s">
        <v>1</v>
      </c>
      <c r="N122" s="60" t="s">
        <v>44</v>
      </c>
      <c r="O122" s="60" t="s">
        <v>157</v>
      </c>
      <c r="P122" s="60" t="s">
        <v>158</v>
      </c>
      <c r="Q122" s="60" t="s">
        <v>159</v>
      </c>
      <c r="R122" s="60" t="s">
        <v>160</v>
      </c>
      <c r="S122" s="60" t="s">
        <v>161</v>
      </c>
      <c r="T122" s="61" t="s">
        <v>162</v>
      </c>
    </row>
    <row r="123" spans="2:65" s="1" customFormat="1" ht="22.8" customHeight="1">
      <c r="B123" s="32"/>
      <c r="C123" s="64" t="s">
        <v>163</v>
      </c>
      <c r="I123" s="96"/>
      <c r="J123" s="139">
        <f>BK123</f>
        <v>0</v>
      </c>
      <c r="L123" s="32"/>
      <c r="M123" s="62"/>
      <c r="N123" s="53"/>
      <c r="O123" s="53"/>
      <c r="P123" s="140">
        <f>P124</f>
        <v>0</v>
      </c>
      <c r="Q123" s="53"/>
      <c r="R123" s="140">
        <f>R124</f>
        <v>0.16986999999999999</v>
      </c>
      <c r="S123" s="53"/>
      <c r="T123" s="141">
        <f>T124</f>
        <v>0</v>
      </c>
      <c r="AT123" s="17" t="s">
        <v>79</v>
      </c>
      <c r="AU123" s="17" t="s">
        <v>142</v>
      </c>
      <c r="BK123" s="142">
        <f>BK124</f>
        <v>0</v>
      </c>
    </row>
    <row r="124" spans="2:65" s="11" customFormat="1" ht="25.95" customHeight="1">
      <c r="B124" s="143"/>
      <c r="D124" s="144" t="s">
        <v>79</v>
      </c>
      <c r="E124" s="145" t="s">
        <v>226</v>
      </c>
      <c r="F124" s="145" t="s">
        <v>549</v>
      </c>
      <c r="I124" s="146"/>
      <c r="J124" s="147">
        <f>BK124</f>
        <v>0</v>
      </c>
      <c r="L124" s="143"/>
      <c r="M124" s="148"/>
      <c r="N124" s="149"/>
      <c r="O124" s="149"/>
      <c r="P124" s="150">
        <f>P125+P129</f>
        <v>0</v>
      </c>
      <c r="Q124" s="149"/>
      <c r="R124" s="150">
        <f>R125+R129</f>
        <v>0.16986999999999999</v>
      </c>
      <c r="S124" s="149"/>
      <c r="T124" s="151">
        <f>T125+T129</f>
        <v>0</v>
      </c>
      <c r="AR124" s="144" t="s">
        <v>181</v>
      </c>
      <c r="AT124" s="152" t="s">
        <v>79</v>
      </c>
      <c r="AU124" s="152" t="s">
        <v>80</v>
      </c>
      <c r="AY124" s="144" t="s">
        <v>166</v>
      </c>
      <c r="BK124" s="153">
        <f>BK125+BK129</f>
        <v>0</v>
      </c>
    </row>
    <row r="125" spans="2:65" s="11" customFormat="1" ht="22.8" customHeight="1">
      <c r="B125" s="143"/>
      <c r="D125" s="144" t="s">
        <v>79</v>
      </c>
      <c r="E125" s="154" t="s">
        <v>571</v>
      </c>
      <c r="F125" s="154" t="s">
        <v>572</v>
      </c>
      <c r="I125" s="146"/>
      <c r="J125" s="155">
        <f>BK125</f>
        <v>0</v>
      </c>
      <c r="L125" s="143"/>
      <c r="M125" s="148"/>
      <c r="N125" s="149"/>
      <c r="O125" s="149"/>
      <c r="P125" s="150">
        <f>SUM(P126:P128)</f>
        <v>0</v>
      </c>
      <c r="Q125" s="149"/>
      <c r="R125" s="150">
        <f>SUM(R126:R128)</f>
        <v>0</v>
      </c>
      <c r="S125" s="149"/>
      <c r="T125" s="151">
        <f>SUM(T126:T128)</f>
        <v>0</v>
      </c>
      <c r="AR125" s="144" t="s">
        <v>181</v>
      </c>
      <c r="AT125" s="152" t="s">
        <v>79</v>
      </c>
      <c r="AU125" s="152" t="s">
        <v>21</v>
      </c>
      <c r="AY125" s="144" t="s">
        <v>166</v>
      </c>
      <c r="BK125" s="153">
        <f>SUM(BK126:BK128)</f>
        <v>0</v>
      </c>
    </row>
    <row r="126" spans="2:65" s="1" customFormat="1" ht="60" customHeight="1">
      <c r="B126" s="156"/>
      <c r="C126" s="157" t="s">
        <v>21</v>
      </c>
      <c r="D126" s="157" t="s">
        <v>168</v>
      </c>
      <c r="E126" s="158" t="s">
        <v>573</v>
      </c>
      <c r="F126" s="159" t="s">
        <v>574</v>
      </c>
      <c r="G126" s="160" t="s">
        <v>289</v>
      </c>
      <c r="H126" s="161">
        <v>115</v>
      </c>
      <c r="I126" s="162"/>
      <c r="J126" s="163">
        <f>ROUND(I126*H126,2)</f>
        <v>0</v>
      </c>
      <c r="K126" s="159" t="s">
        <v>575</v>
      </c>
      <c r="L126" s="32"/>
      <c r="M126" s="164" t="s">
        <v>1</v>
      </c>
      <c r="N126" s="165" t="s">
        <v>45</v>
      </c>
      <c r="O126" s="55"/>
      <c r="P126" s="166">
        <f>O126*H126</f>
        <v>0</v>
      </c>
      <c r="Q126" s="166">
        <v>0</v>
      </c>
      <c r="R126" s="166">
        <f>Q126*H126</f>
        <v>0</v>
      </c>
      <c r="S126" s="166">
        <v>0</v>
      </c>
      <c r="T126" s="167">
        <f>S126*H126</f>
        <v>0</v>
      </c>
      <c r="AR126" s="168" t="s">
        <v>556</v>
      </c>
      <c r="AT126" s="168" t="s">
        <v>168</v>
      </c>
      <c r="AU126" s="168" t="s">
        <v>88</v>
      </c>
      <c r="AY126" s="17" t="s">
        <v>166</v>
      </c>
      <c r="BE126" s="169">
        <f>IF(N126="základní",J126,0)</f>
        <v>0</v>
      </c>
      <c r="BF126" s="169">
        <f>IF(N126="snížená",J126,0)</f>
        <v>0</v>
      </c>
      <c r="BG126" s="169">
        <f>IF(N126="zákl. přenesená",J126,0)</f>
        <v>0</v>
      </c>
      <c r="BH126" s="169">
        <f>IF(N126="sníž. přenesená",J126,0)</f>
        <v>0</v>
      </c>
      <c r="BI126" s="169">
        <f>IF(N126="nulová",J126,0)</f>
        <v>0</v>
      </c>
      <c r="BJ126" s="17" t="s">
        <v>21</v>
      </c>
      <c r="BK126" s="169">
        <f>ROUND(I126*H126,2)</f>
        <v>0</v>
      </c>
      <c r="BL126" s="17" t="s">
        <v>556</v>
      </c>
      <c r="BM126" s="168" t="s">
        <v>576</v>
      </c>
    </row>
    <row r="127" spans="2:65" s="1" customFormat="1" ht="36" customHeight="1">
      <c r="B127" s="156"/>
      <c r="C127" s="157" t="s">
        <v>88</v>
      </c>
      <c r="D127" s="157" t="s">
        <v>168</v>
      </c>
      <c r="E127" s="158" t="s">
        <v>577</v>
      </c>
      <c r="F127" s="159" t="s">
        <v>578</v>
      </c>
      <c r="G127" s="160" t="s">
        <v>289</v>
      </c>
      <c r="H127" s="161">
        <v>115</v>
      </c>
      <c r="I127" s="162"/>
      <c r="J127" s="163">
        <f>ROUND(I127*H127,2)</f>
        <v>0</v>
      </c>
      <c r="K127" s="159" t="s">
        <v>575</v>
      </c>
      <c r="L127" s="32"/>
      <c r="M127" s="164" t="s">
        <v>1</v>
      </c>
      <c r="N127" s="165" t="s">
        <v>45</v>
      </c>
      <c r="O127" s="55"/>
      <c r="P127" s="166">
        <f>O127*H127</f>
        <v>0</v>
      </c>
      <c r="Q127" s="166">
        <v>0</v>
      </c>
      <c r="R127" s="166">
        <f>Q127*H127</f>
        <v>0</v>
      </c>
      <c r="S127" s="166">
        <v>0</v>
      </c>
      <c r="T127" s="167">
        <f>S127*H127</f>
        <v>0</v>
      </c>
      <c r="AR127" s="168" t="s">
        <v>556</v>
      </c>
      <c r="AT127" s="168" t="s">
        <v>168</v>
      </c>
      <c r="AU127" s="168" t="s">
        <v>88</v>
      </c>
      <c r="AY127" s="17" t="s">
        <v>166</v>
      </c>
      <c r="BE127" s="169">
        <f>IF(N127="základní",J127,0)</f>
        <v>0</v>
      </c>
      <c r="BF127" s="169">
        <f>IF(N127="snížená",J127,0)</f>
        <v>0</v>
      </c>
      <c r="BG127" s="169">
        <f>IF(N127="zákl. přenesená",J127,0)</f>
        <v>0</v>
      </c>
      <c r="BH127" s="169">
        <f>IF(N127="sníž. přenesená",J127,0)</f>
        <v>0</v>
      </c>
      <c r="BI127" s="169">
        <f>IF(N127="nulová",J127,0)</f>
        <v>0</v>
      </c>
      <c r="BJ127" s="17" t="s">
        <v>21</v>
      </c>
      <c r="BK127" s="169">
        <f>ROUND(I127*H127,2)</f>
        <v>0</v>
      </c>
      <c r="BL127" s="17" t="s">
        <v>556</v>
      </c>
      <c r="BM127" s="168" t="s">
        <v>579</v>
      </c>
    </row>
    <row r="128" spans="2:65" s="12" customFormat="1" ht="10.199999999999999">
      <c r="B128" s="170"/>
      <c r="D128" s="171" t="s">
        <v>175</v>
      </c>
      <c r="E128" s="172" t="s">
        <v>1</v>
      </c>
      <c r="F128" s="173" t="s">
        <v>580</v>
      </c>
      <c r="H128" s="174">
        <v>115</v>
      </c>
      <c r="I128" s="175"/>
      <c r="L128" s="170"/>
      <c r="M128" s="176"/>
      <c r="N128" s="177"/>
      <c r="O128" s="177"/>
      <c r="P128" s="177"/>
      <c r="Q128" s="177"/>
      <c r="R128" s="177"/>
      <c r="S128" s="177"/>
      <c r="T128" s="178"/>
      <c r="AT128" s="172" t="s">
        <v>175</v>
      </c>
      <c r="AU128" s="172" t="s">
        <v>88</v>
      </c>
      <c r="AV128" s="12" t="s">
        <v>88</v>
      </c>
      <c r="AW128" s="12" t="s">
        <v>36</v>
      </c>
      <c r="AX128" s="12" t="s">
        <v>21</v>
      </c>
      <c r="AY128" s="172" t="s">
        <v>166</v>
      </c>
    </row>
    <row r="129" spans="2:65" s="11" customFormat="1" ht="22.8" customHeight="1">
      <c r="B129" s="143"/>
      <c r="D129" s="144" t="s">
        <v>79</v>
      </c>
      <c r="E129" s="154" t="s">
        <v>581</v>
      </c>
      <c r="F129" s="154" t="s">
        <v>582</v>
      </c>
      <c r="I129" s="146"/>
      <c r="J129" s="155">
        <f>BK129</f>
        <v>0</v>
      </c>
      <c r="L129" s="143"/>
      <c r="M129" s="148"/>
      <c r="N129" s="149"/>
      <c r="O129" s="149"/>
      <c r="P129" s="150">
        <f>SUM(P130:P150)</f>
        <v>0</v>
      </c>
      <c r="Q129" s="149"/>
      <c r="R129" s="150">
        <f>SUM(R130:R150)</f>
        <v>0.16986999999999999</v>
      </c>
      <c r="S129" s="149"/>
      <c r="T129" s="151">
        <f>SUM(T130:T150)</f>
        <v>0</v>
      </c>
      <c r="AR129" s="144" t="s">
        <v>181</v>
      </c>
      <c r="AT129" s="152" t="s">
        <v>79</v>
      </c>
      <c r="AU129" s="152" t="s">
        <v>21</v>
      </c>
      <c r="AY129" s="144" t="s">
        <v>166</v>
      </c>
      <c r="BK129" s="153">
        <f>SUM(BK130:BK150)</f>
        <v>0</v>
      </c>
    </row>
    <row r="130" spans="2:65" s="1" customFormat="1" ht="48" customHeight="1">
      <c r="B130" s="156"/>
      <c r="C130" s="157" t="s">
        <v>181</v>
      </c>
      <c r="D130" s="157" t="s">
        <v>168</v>
      </c>
      <c r="E130" s="158" t="s">
        <v>583</v>
      </c>
      <c r="F130" s="159" t="s">
        <v>584</v>
      </c>
      <c r="G130" s="160" t="s">
        <v>289</v>
      </c>
      <c r="H130" s="161">
        <v>157</v>
      </c>
      <c r="I130" s="162"/>
      <c r="J130" s="163">
        <f>ROUND(I130*H130,2)</f>
        <v>0</v>
      </c>
      <c r="K130" s="159" t="s">
        <v>575</v>
      </c>
      <c r="L130" s="32"/>
      <c r="M130" s="164" t="s">
        <v>1</v>
      </c>
      <c r="N130" s="165" t="s">
        <v>45</v>
      </c>
      <c r="O130" s="55"/>
      <c r="P130" s="166">
        <f>O130*H130</f>
        <v>0</v>
      </c>
      <c r="Q130" s="166">
        <v>0</v>
      </c>
      <c r="R130" s="166">
        <f>Q130*H130</f>
        <v>0</v>
      </c>
      <c r="S130" s="166">
        <v>0</v>
      </c>
      <c r="T130" s="167">
        <f>S130*H130</f>
        <v>0</v>
      </c>
      <c r="AR130" s="168" t="s">
        <v>556</v>
      </c>
      <c r="AT130" s="168" t="s">
        <v>168</v>
      </c>
      <c r="AU130" s="168" t="s">
        <v>88</v>
      </c>
      <c r="AY130" s="17" t="s">
        <v>166</v>
      </c>
      <c r="BE130" s="169">
        <f>IF(N130="základní",J130,0)</f>
        <v>0</v>
      </c>
      <c r="BF130" s="169">
        <f>IF(N130="snížená",J130,0)</f>
        <v>0</v>
      </c>
      <c r="BG130" s="169">
        <f>IF(N130="zákl. přenesená",J130,0)</f>
        <v>0</v>
      </c>
      <c r="BH130" s="169">
        <f>IF(N130="sníž. přenesená",J130,0)</f>
        <v>0</v>
      </c>
      <c r="BI130" s="169">
        <f>IF(N130="nulová",J130,0)</f>
        <v>0</v>
      </c>
      <c r="BJ130" s="17" t="s">
        <v>21</v>
      </c>
      <c r="BK130" s="169">
        <f>ROUND(I130*H130,2)</f>
        <v>0</v>
      </c>
      <c r="BL130" s="17" t="s">
        <v>556</v>
      </c>
      <c r="BM130" s="168" t="s">
        <v>585</v>
      </c>
    </row>
    <row r="131" spans="2:65" s="12" customFormat="1" ht="10.199999999999999">
      <c r="B131" s="170"/>
      <c r="D131" s="171" t="s">
        <v>175</v>
      </c>
      <c r="E131" s="172" t="s">
        <v>1</v>
      </c>
      <c r="F131" s="173" t="s">
        <v>586</v>
      </c>
      <c r="H131" s="174">
        <v>157</v>
      </c>
      <c r="I131" s="175"/>
      <c r="L131" s="170"/>
      <c r="M131" s="176"/>
      <c r="N131" s="177"/>
      <c r="O131" s="177"/>
      <c r="P131" s="177"/>
      <c r="Q131" s="177"/>
      <c r="R131" s="177"/>
      <c r="S131" s="177"/>
      <c r="T131" s="178"/>
      <c r="AT131" s="172" t="s">
        <v>175</v>
      </c>
      <c r="AU131" s="172" t="s">
        <v>88</v>
      </c>
      <c r="AV131" s="12" t="s">
        <v>88</v>
      </c>
      <c r="AW131" s="12" t="s">
        <v>36</v>
      </c>
      <c r="AX131" s="12" t="s">
        <v>21</v>
      </c>
      <c r="AY131" s="172" t="s">
        <v>166</v>
      </c>
    </row>
    <row r="132" spans="2:65" s="1" customFormat="1" ht="16.5" customHeight="1">
      <c r="B132" s="156"/>
      <c r="C132" s="179" t="s">
        <v>173</v>
      </c>
      <c r="D132" s="179" t="s">
        <v>226</v>
      </c>
      <c r="E132" s="180" t="s">
        <v>587</v>
      </c>
      <c r="F132" s="181" t="s">
        <v>588</v>
      </c>
      <c r="G132" s="182" t="s">
        <v>257</v>
      </c>
      <c r="H132" s="183">
        <v>149.15</v>
      </c>
      <c r="I132" s="184"/>
      <c r="J132" s="185">
        <f>ROUND(I132*H132,2)</f>
        <v>0</v>
      </c>
      <c r="K132" s="181" t="s">
        <v>575</v>
      </c>
      <c r="L132" s="186"/>
      <c r="M132" s="187" t="s">
        <v>1</v>
      </c>
      <c r="N132" s="188" t="s">
        <v>45</v>
      </c>
      <c r="O132" s="55"/>
      <c r="P132" s="166">
        <f>O132*H132</f>
        <v>0</v>
      </c>
      <c r="Q132" s="166">
        <v>1E-3</v>
      </c>
      <c r="R132" s="166">
        <f>Q132*H132</f>
        <v>0.14915</v>
      </c>
      <c r="S132" s="166">
        <v>0</v>
      </c>
      <c r="T132" s="167">
        <f>S132*H132</f>
        <v>0</v>
      </c>
      <c r="AR132" s="168" t="s">
        <v>589</v>
      </c>
      <c r="AT132" s="168" t="s">
        <v>226</v>
      </c>
      <c r="AU132" s="168" t="s">
        <v>88</v>
      </c>
      <c r="AY132" s="17" t="s">
        <v>166</v>
      </c>
      <c r="BE132" s="169">
        <f>IF(N132="základní",J132,0)</f>
        <v>0</v>
      </c>
      <c r="BF132" s="169">
        <f>IF(N132="snížená",J132,0)</f>
        <v>0</v>
      </c>
      <c r="BG132" s="169">
        <f>IF(N132="zákl. přenesená",J132,0)</f>
        <v>0</v>
      </c>
      <c r="BH132" s="169">
        <f>IF(N132="sníž. přenesená",J132,0)</f>
        <v>0</v>
      </c>
      <c r="BI132" s="169">
        <f>IF(N132="nulová",J132,0)</f>
        <v>0</v>
      </c>
      <c r="BJ132" s="17" t="s">
        <v>21</v>
      </c>
      <c r="BK132" s="169">
        <f>ROUND(I132*H132,2)</f>
        <v>0</v>
      </c>
      <c r="BL132" s="17" t="s">
        <v>589</v>
      </c>
      <c r="BM132" s="168" t="s">
        <v>590</v>
      </c>
    </row>
    <row r="133" spans="2:65" s="12" customFormat="1" ht="10.199999999999999">
      <c r="B133" s="170"/>
      <c r="D133" s="171" t="s">
        <v>175</v>
      </c>
      <c r="E133" s="172" t="s">
        <v>1</v>
      </c>
      <c r="F133" s="173" t="s">
        <v>591</v>
      </c>
      <c r="H133" s="174">
        <v>149.15</v>
      </c>
      <c r="I133" s="175"/>
      <c r="L133" s="170"/>
      <c r="M133" s="176"/>
      <c r="N133" s="177"/>
      <c r="O133" s="177"/>
      <c r="P133" s="177"/>
      <c r="Q133" s="177"/>
      <c r="R133" s="177"/>
      <c r="S133" s="177"/>
      <c r="T133" s="178"/>
      <c r="AT133" s="172" t="s">
        <v>175</v>
      </c>
      <c r="AU133" s="172" t="s">
        <v>88</v>
      </c>
      <c r="AV133" s="12" t="s">
        <v>88</v>
      </c>
      <c r="AW133" s="12" t="s">
        <v>36</v>
      </c>
      <c r="AX133" s="12" t="s">
        <v>21</v>
      </c>
      <c r="AY133" s="172" t="s">
        <v>166</v>
      </c>
    </row>
    <row r="134" spans="2:65" s="1" customFormat="1" ht="36" customHeight="1">
      <c r="B134" s="156"/>
      <c r="C134" s="157" t="s">
        <v>188</v>
      </c>
      <c r="D134" s="157" t="s">
        <v>168</v>
      </c>
      <c r="E134" s="158" t="s">
        <v>592</v>
      </c>
      <c r="F134" s="159" t="s">
        <v>593</v>
      </c>
      <c r="G134" s="160" t="s">
        <v>289</v>
      </c>
      <c r="H134" s="161">
        <v>21</v>
      </c>
      <c r="I134" s="162"/>
      <c r="J134" s="163">
        <f>ROUND(I134*H134,2)</f>
        <v>0</v>
      </c>
      <c r="K134" s="159" t="s">
        <v>575</v>
      </c>
      <c r="L134" s="32"/>
      <c r="M134" s="164" t="s">
        <v>1</v>
      </c>
      <c r="N134" s="165" t="s">
        <v>45</v>
      </c>
      <c r="O134" s="55"/>
      <c r="P134" s="166">
        <f>O134*H134</f>
        <v>0</v>
      </c>
      <c r="Q134" s="166">
        <v>0</v>
      </c>
      <c r="R134" s="166">
        <f>Q134*H134</f>
        <v>0</v>
      </c>
      <c r="S134" s="166">
        <v>0</v>
      </c>
      <c r="T134" s="167">
        <f>S134*H134</f>
        <v>0</v>
      </c>
      <c r="AR134" s="168" t="s">
        <v>556</v>
      </c>
      <c r="AT134" s="168" t="s">
        <v>168</v>
      </c>
      <c r="AU134" s="168" t="s">
        <v>88</v>
      </c>
      <c r="AY134" s="17" t="s">
        <v>166</v>
      </c>
      <c r="BE134" s="169">
        <f>IF(N134="základní",J134,0)</f>
        <v>0</v>
      </c>
      <c r="BF134" s="169">
        <f>IF(N134="snížená",J134,0)</f>
        <v>0</v>
      </c>
      <c r="BG134" s="169">
        <f>IF(N134="zákl. přenesená",J134,0)</f>
        <v>0</v>
      </c>
      <c r="BH134" s="169">
        <f>IF(N134="sníž. přenesená",J134,0)</f>
        <v>0</v>
      </c>
      <c r="BI134" s="169">
        <f>IF(N134="nulová",J134,0)</f>
        <v>0</v>
      </c>
      <c r="BJ134" s="17" t="s">
        <v>21</v>
      </c>
      <c r="BK134" s="169">
        <f>ROUND(I134*H134,2)</f>
        <v>0</v>
      </c>
      <c r="BL134" s="17" t="s">
        <v>556</v>
      </c>
      <c r="BM134" s="168" t="s">
        <v>594</v>
      </c>
    </row>
    <row r="135" spans="2:65" s="12" customFormat="1" ht="10.199999999999999">
      <c r="B135" s="170"/>
      <c r="D135" s="171" t="s">
        <v>175</v>
      </c>
      <c r="E135" s="172" t="s">
        <v>1</v>
      </c>
      <c r="F135" s="173" t="s">
        <v>7</v>
      </c>
      <c r="H135" s="174">
        <v>21</v>
      </c>
      <c r="I135" s="175"/>
      <c r="L135" s="170"/>
      <c r="M135" s="176"/>
      <c r="N135" s="177"/>
      <c r="O135" s="177"/>
      <c r="P135" s="177"/>
      <c r="Q135" s="177"/>
      <c r="R135" s="177"/>
      <c r="S135" s="177"/>
      <c r="T135" s="178"/>
      <c r="AT135" s="172" t="s">
        <v>175</v>
      </c>
      <c r="AU135" s="172" t="s">
        <v>88</v>
      </c>
      <c r="AV135" s="12" t="s">
        <v>88</v>
      </c>
      <c r="AW135" s="12" t="s">
        <v>36</v>
      </c>
      <c r="AX135" s="12" t="s">
        <v>21</v>
      </c>
      <c r="AY135" s="172" t="s">
        <v>166</v>
      </c>
    </row>
    <row r="136" spans="2:65" s="1" customFormat="1" ht="16.5" customHeight="1">
      <c r="B136" s="156"/>
      <c r="C136" s="179" t="s">
        <v>194</v>
      </c>
      <c r="D136" s="179" t="s">
        <v>226</v>
      </c>
      <c r="E136" s="180" t="s">
        <v>595</v>
      </c>
      <c r="F136" s="181" t="s">
        <v>596</v>
      </c>
      <c r="G136" s="182" t="s">
        <v>257</v>
      </c>
      <c r="H136" s="183">
        <v>8.4</v>
      </c>
      <c r="I136" s="184"/>
      <c r="J136" s="185">
        <f>ROUND(I136*H136,2)</f>
        <v>0</v>
      </c>
      <c r="K136" s="181" t="s">
        <v>575</v>
      </c>
      <c r="L136" s="186"/>
      <c r="M136" s="187" t="s">
        <v>1</v>
      </c>
      <c r="N136" s="188" t="s">
        <v>45</v>
      </c>
      <c r="O136" s="55"/>
      <c r="P136" s="166">
        <f>O136*H136</f>
        <v>0</v>
      </c>
      <c r="Q136" s="166">
        <v>1E-3</v>
      </c>
      <c r="R136" s="166">
        <f>Q136*H136</f>
        <v>8.4000000000000012E-3</v>
      </c>
      <c r="S136" s="166">
        <v>0</v>
      </c>
      <c r="T136" s="167">
        <f>S136*H136</f>
        <v>0</v>
      </c>
      <c r="AR136" s="168" t="s">
        <v>589</v>
      </c>
      <c r="AT136" s="168" t="s">
        <v>226</v>
      </c>
      <c r="AU136" s="168" t="s">
        <v>88</v>
      </c>
      <c r="AY136" s="17" t="s">
        <v>166</v>
      </c>
      <c r="BE136" s="169">
        <f>IF(N136="základní",J136,0)</f>
        <v>0</v>
      </c>
      <c r="BF136" s="169">
        <f>IF(N136="snížená",J136,0)</f>
        <v>0</v>
      </c>
      <c r="BG136" s="169">
        <f>IF(N136="zákl. přenesená",J136,0)</f>
        <v>0</v>
      </c>
      <c r="BH136" s="169">
        <f>IF(N136="sníž. přenesená",J136,0)</f>
        <v>0</v>
      </c>
      <c r="BI136" s="169">
        <f>IF(N136="nulová",J136,0)</f>
        <v>0</v>
      </c>
      <c r="BJ136" s="17" t="s">
        <v>21</v>
      </c>
      <c r="BK136" s="169">
        <f>ROUND(I136*H136,2)</f>
        <v>0</v>
      </c>
      <c r="BL136" s="17" t="s">
        <v>589</v>
      </c>
      <c r="BM136" s="168" t="s">
        <v>597</v>
      </c>
    </row>
    <row r="137" spans="2:65" s="12" customFormat="1" ht="10.199999999999999">
      <c r="B137" s="170"/>
      <c r="D137" s="171" t="s">
        <v>175</v>
      </c>
      <c r="E137" s="172" t="s">
        <v>1</v>
      </c>
      <c r="F137" s="173" t="s">
        <v>598</v>
      </c>
      <c r="H137" s="174">
        <v>8.4</v>
      </c>
      <c r="I137" s="175"/>
      <c r="L137" s="170"/>
      <c r="M137" s="176"/>
      <c r="N137" s="177"/>
      <c r="O137" s="177"/>
      <c r="P137" s="177"/>
      <c r="Q137" s="177"/>
      <c r="R137" s="177"/>
      <c r="S137" s="177"/>
      <c r="T137" s="178"/>
      <c r="AT137" s="172" t="s">
        <v>175</v>
      </c>
      <c r="AU137" s="172" t="s">
        <v>88</v>
      </c>
      <c r="AV137" s="12" t="s">
        <v>88</v>
      </c>
      <c r="AW137" s="12" t="s">
        <v>36</v>
      </c>
      <c r="AX137" s="12" t="s">
        <v>21</v>
      </c>
      <c r="AY137" s="172" t="s">
        <v>166</v>
      </c>
    </row>
    <row r="138" spans="2:65" s="1" customFormat="1" ht="24" customHeight="1">
      <c r="B138" s="156"/>
      <c r="C138" s="157" t="s">
        <v>201</v>
      </c>
      <c r="D138" s="157" t="s">
        <v>168</v>
      </c>
      <c r="E138" s="158" t="s">
        <v>599</v>
      </c>
      <c r="F138" s="159" t="s">
        <v>600</v>
      </c>
      <c r="G138" s="160" t="s">
        <v>223</v>
      </c>
      <c r="H138" s="161">
        <v>56</v>
      </c>
      <c r="I138" s="162"/>
      <c r="J138" s="163">
        <f>ROUND(I138*H138,2)</f>
        <v>0</v>
      </c>
      <c r="K138" s="159" t="s">
        <v>575</v>
      </c>
      <c r="L138" s="32"/>
      <c r="M138" s="164" t="s">
        <v>1</v>
      </c>
      <c r="N138" s="165" t="s">
        <v>45</v>
      </c>
      <c r="O138" s="55"/>
      <c r="P138" s="166">
        <f>O138*H138</f>
        <v>0</v>
      </c>
      <c r="Q138" s="166">
        <v>0</v>
      </c>
      <c r="R138" s="166">
        <f>Q138*H138</f>
        <v>0</v>
      </c>
      <c r="S138" s="166">
        <v>0</v>
      </c>
      <c r="T138" s="167">
        <f>S138*H138</f>
        <v>0</v>
      </c>
      <c r="AR138" s="168" t="s">
        <v>556</v>
      </c>
      <c r="AT138" s="168" t="s">
        <v>168</v>
      </c>
      <c r="AU138" s="168" t="s">
        <v>88</v>
      </c>
      <c r="AY138" s="17" t="s">
        <v>166</v>
      </c>
      <c r="BE138" s="169">
        <f>IF(N138="základní",J138,0)</f>
        <v>0</v>
      </c>
      <c r="BF138" s="169">
        <f>IF(N138="snížená",J138,0)</f>
        <v>0</v>
      </c>
      <c r="BG138" s="169">
        <f>IF(N138="zákl. přenesená",J138,0)</f>
        <v>0</v>
      </c>
      <c r="BH138" s="169">
        <f>IF(N138="sníž. přenesená",J138,0)</f>
        <v>0</v>
      </c>
      <c r="BI138" s="169">
        <f>IF(N138="nulová",J138,0)</f>
        <v>0</v>
      </c>
      <c r="BJ138" s="17" t="s">
        <v>21</v>
      </c>
      <c r="BK138" s="169">
        <f>ROUND(I138*H138,2)</f>
        <v>0</v>
      </c>
      <c r="BL138" s="17" t="s">
        <v>556</v>
      </c>
      <c r="BM138" s="168" t="s">
        <v>601</v>
      </c>
    </row>
    <row r="139" spans="2:65" s="12" customFormat="1" ht="10.199999999999999">
      <c r="B139" s="170"/>
      <c r="D139" s="171" t="s">
        <v>175</v>
      </c>
      <c r="E139" s="172" t="s">
        <v>1</v>
      </c>
      <c r="F139" s="173" t="s">
        <v>602</v>
      </c>
      <c r="H139" s="174">
        <v>56</v>
      </c>
      <c r="I139" s="175"/>
      <c r="L139" s="170"/>
      <c r="M139" s="176"/>
      <c r="N139" s="177"/>
      <c r="O139" s="177"/>
      <c r="P139" s="177"/>
      <c r="Q139" s="177"/>
      <c r="R139" s="177"/>
      <c r="S139" s="177"/>
      <c r="T139" s="178"/>
      <c r="AT139" s="172" t="s">
        <v>175</v>
      </c>
      <c r="AU139" s="172" t="s">
        <v>88</v>
      </c>
      <c r="AV139" s="12" t="s">
        <v>88</v>
      </c>
      <c r="AW139" s="12" t="s">
        <v>36</v>
      </c>
      <c r="AX139" s="12" t="s">
        <v>21</v>
      </c>
      <c r="AY139" s="172" t="s">
        <v>166</v>
      </c>
    </row>
    <row r="140" spans="2:65" s="1" customFormat="1" ht="24" customHeight="1">
      <c r="B140" s="156"/>
      <c r="C140" s="179" t="s">
        <v>206</v>
      </c>
      <c r="D140" s="179" t="s">
        <v>226</v>
      </c>
      <c r="E140" s="180" t="s">
        <v>603</v>
      </c>
      <c r="F140" s="181" t="s">
        <v>604</v>
      </c>
      <c r="G140" s="182" t="s">
        <v>223</v>
      </c>
      <c r="H140" s="183">
        <v>28</v>
      </c>
      <c r="I140" s="184"/>
      <c r="J140" s="185">
        <f>ROUND(I140*H140,2)</f>
        <v>0</v>
      </c>
      <c r="K140" s="181" t="s">
        <v>575</v>
      </c>
      <c r="L140" s="186"/>
      <c r="M140" s="187" t="s">
        <v>1</v>
      </c>
      <c r="N140" s="188" t="s">
        <v>45</v>
      </c>
      <c r="O140" s="55"/>
      <c r="P140" s="166">
        <f>O140*H140</f>
        <v>0</v>
      </c>
      <c r="Q140" s="166">
        <v>2.5999999999999998E-4</v>
      </c>
      <c r="R140" s="166">
        <f>Q140*H140</f>
        <v>7.2799999999999991E-3</v>
      </c>
      <c r="S140" s="166">
        <v>0</v>
      </c>
      <c r="T140" s="167">
        <f>S140*H140</f>
        <v>0</v>
      </c>
      <c r="AR140" s="168" t="s">
        <v>589</v>
      </c>
      <c r="AT140" s="168" t="s">
        <v>226</v>
      </c>
      <c r="AU140" s="168" t="s">
        <v>88</v>
      </c>
      <c r="AY140" s="17" t="s">
        <v>166</v>
      </c>
      <c r="BE140" s="169">
        <f>IF(N140="základní",J140,0)</f>
        <v>0</v>
      </c>
      <c r="BF140" s="169">
        <f>IF(N140="snížená",J140,0)</f>
        <v>0</v>
      </c>
      <c r="BG140" s="169">
        <f>IF(N140="zákl. přenesená",J140,0)</f>
        <v>0</v>
      </c>
      <c r="BH140" s="169">
        <f>IF(N140="sníž. přenesená",J140,0)</f>
        <v>0</v>
      </c>
      <c r="BI140" s="169">
        <f>IF(N140="nulová",J140,0)</f>
        <v>0</v>
      </c>
      <c r="BJ140" s="17" t="s">
        <v>21</v>
      </c>
      <c r="BK140" s="169">
        <f>ROUND(I140*H140,2)</f>
        <v>0</v>
      </c>
      <c r="BL140" s="17" t="s">
        <v>589</v>
      </c>
      <c r="BM140" s="168" t="s">
        <v>605</v>
      </c>
    </row>
    <row r="141" spans="2:65" s="12" customFormat="1" ht="10.199999999999999">
      <c r="B141" s="170"/>
      <c r="D141" s="171" t="s">
        <v>175</v>
      </c>
      <c r="E141" s="172" t="s">
        <v>1</v>
      </c>
      <c r="F141" s="173" t="s">
        <v>439</v>
      </c>
      <c r="H141" s="174">
        <v>28</v>
      </c>
      <c r="I141" s="175"/>
      <c r="L141" s="170"/>
      <c r="M141" s="176"/>
      <c r="N141" s="177"/>
      <c r="O141" s="177"/>
      <c r="P141" s="177"/>
      <c r="Q141" s="177"/>
      <c r="R141" s="177"/>
      <c r="S141" s="177"/>
      <c r="T141" s="178"/>
      <c r="AT141" s="172" t="s">
        <v>175</v>
      </c>
      <c r="AU141" s="172" t="s">
        <v>88</v>
      </c>
      <c r="AV141" s="12" t="s">
        <v>88</v>
      </c>
      <c r="AW141" s="12" t="s">
        <v>36</v>
      </c>
      <c r="AX141" s="12" t="s">
        <v>21</v>
      </c>
      <c r="AY141" s="172" t="s">
        <v>166</v>
      </c>
    </row>
    <row r="142" spans="2:65" s="1" customFormat="1" ht="16.5" customHeight="1">
      <c r="B142" s="156"/>
      <c r="C142" s="179" t="s">
        <v>211</v>
      </c>
      <c r="D142" s="179" t="s">
        <v>226</v>
      </c>
      <c r="E142" s="180" t="s">
        <v>606</v>
      </c>
      <c r="F142" s="181" t="s">
        <v>607</v>
      </c>
      <c r="G142" s="182" t="s">
        <v>223</v>
      </c>
      <c r="H142" s="183">
        <v>14</v>
      </c>
      <c r="I142" s="184"/>
      <c r="J142" s="185">
        <f>ROUND(I142*H142,2)</f>
        <v>0</v>
      </c>
      <c r="K142" s="181" t="s">
        <v>575</v>
      </c>
      <c r="L142" s="186"/>
      <c r="M142" s="187" t="s">
        <v>1</v>
      </c>
      <c r="N142" s="188" t="s">
        <v>45</v>
      </c>
      <c r="O142" s="55"/>
      <c r="P142" s="166">
        <f>O142*H142</f>
        <v>0</v>
      </c>
      <c r="Q142" s="166">
        <v>1.6000000000000001E-4</v>
      </c>
      <c r="R142" s="166">
        <f>Q142*H142</f>
        <v>2.2400000000000002E-3</v>
      </c>
      <c r="S142" s="166">
        <v>0</v>
      </c>
      <c r="T142" s="167">
        <f>S142*H142</f>
        <v>0</v>
      </c>
      <c r="AR142" s="168" t="s">
        <v>589</v>
      </c>
      <c r="AT142" s="168" t="s">
        <v>226</v>
      </c>
      <c r="AU142" s="168" t="s">
        <v>88</v>
      </c>
      <c r="AY142" s="17" t="s">
        <v>166</v>
      </c>
      <c r="BE142" s="169">
        <f>IF(N142="základní",J142,0)</f>
        <v>0</v>
      </c>
      <c r="BF142" s="169">
        <f>IF(N142="snížená",J142,0)</f>
        <v>0</v>
      </c>
      <c r="BG142" s="169">
        <f>IF(N142="zákl. přenesená",J142,0)</f>
        <v>0</v>
      </c>
      <c r="BH142" s="169">
        <f>IF(N142="sníž. přenesená",J142,0)</f>
        <v>0</v>
      </c>
      <c r="BI142" s="169">
        <f>IF(N142="nulová",J142,0)</f>
        <v>0</v>
      </c>
      <c r="BJ142" s="17" t="s">
        <v>21</v>
      </c>
      <c r="BK142" s="169">
        <f>ROUND(I142*H142,2)</f>
        <v>0</v>
      </c>
      <c r="BL142" s="17" t="s">
        <v>589</v>
      </c>
      <c r="BM142" s="168" t="s">
        <v>608</v>
      </c>
    </row>
    <row r="143" spans="2:65" s="12" customFormat="1" ht="10.199999999999999">
      <c r="B143" s="170"/>
      <c r="D143" s="171" t="s">
        <v>175</v>
      </c>
      <c r="E143" s="172" t="s">
        <v>1</v>
      </c>
      <c r="F143" s="173" t="s">
        <v>236</v>
      </c>
      <c r="H143" s="174">
        <v>14</v>
      </c>
      <c r="I143" s="175"/>
      <c r="L143" s="170"/>
      <c r="M143" s="176"/>
      <c r="N143" s="177"/>
      <c r="O143" s="177"/>
      <c r="P143" s="177"/>
      <c r="Q143" s="177"/>
      <c r="R143" s="177"/>
      <c r="S143" s="177"/>
      <c r="T143" s="178"/>
      <c r="AT143" s="172" t="s">
        <v>175</v>
      </c>
      <c r="AU143" s="172" t="s">
        <v>88</v>
      </c>
      <c r="AV143" s="12" t="s">
        <v>88</v>
      </c>
      <c r="AW143" s="12" t="s">
        <v>36</v>
      </c>
      <c r="AX143" s="12" t="s">
        <v>21</v>
      </c>
      <c r="AY143" s="172" t="s">
        <v>166</v>
      </c>
    </row>
    <row r="144" spans="2:65" s="1" customFormat="1" ht="16.5" customHeight="1">
      <c r="B144" s="156"/>
      <c r="C144" s="179" t="s">
        <v>26</v>
      </c>
      <c r="D144" s="179" t="s">
        <v>226</v>
      </c>
      <c r="E144" s="180" t="s">
        <v>609</v>
      </c>
      <c r="F144" s="181" t="s">
        <v>610</v>
      </c>
      <c r="G144" s="182" t="s">
        <v>223</v>
      </c>
      <c r="H144" s="183">
        <v>14</v>
      </c>
      <c r="I144" s="184"/>
      <c r="J144" s="185">
        <f>ROUND(I144*H144,2)</f>
        <v>0</v>
      </c>
      <c r="K144" s="181" t="s">
        <v>575</v>
      </c>
      <c r="L144" s="186"/>
      <c r="M144" s="187" t="s">
        <v>1</v>
      </c>
      <c r="N144" s="188" t="s">
        <v>45</v>
      </c>
      <c r="O144" s="55"/>
      <c r="P144" s="166">
        <f>O144*H144</f>
        <v>0</v>
      </c>
      <c r="Q144" s="166">
        <v>2.0000000000000001E-4</v>
      </c>
      <c r="R144" s="166">
        <f>Q144*H144</f>
        <v>2.8E-3</v>
      </c>
      <c r="S144" s="166">
        <v>0</v>
      </c>
      <c r="T144" s="167">
        <f>S144*H144</f>
        <v>0</v>
      </c>
      <c r="AR144" s="168" t="s">
        <v>589</v>
      </c>
      <c r="AT144" s="168" t="s">
        <v>226</v>
      </c>
      <c r="AU144" s="168" t="s">
        <v>88</v>
      </c>
      <c r="AY144" s="17" t="s">
        <v>166</v>
      </c>
      <c r="BE144" s="169">
        <f>IF(N144="základní",J144,0)</f>
        <v>0</v>
      </c>
      <c r="BF144" s="169">
        <f>IF(N144="snížená",J144,0)</f>
        <v>0</v>
      </c>
      <c r="BG144" s="169">
        <f>IF(N144="zákl. přenesená",J144,0)</f>
        <v>0</v>
      </c>
      <c r="BH144" s="169">
        <f>IF(N144="sníž. přenesená",J144,0)</f>
        <v>0</v>
      </c>
      <c r="BI144" s="169">
        <f>IF(N144="nulová",J144,0)</f>
        <v>0</v>
      </c>
      <c r="BJ144" s="17" t="s">
        <v>21</v>
      </c>
      <c r="BK144" s="169">
        <f>ROUND(I144*H144,2)</f>
        <v>0</v>
      </c>
      <c r="BL144" s="17" t="s">
        <v>589</v>
      </c>
      <c r="BM144" s="168" t="s">
        <v>611</v>
      </c>
    </row>
    <row r="145" spans="2:65" s="12" customFormat="1" ht="10.199999999999999">
      <c r="B145" s="170"/>
      <c r="D145" s="171" t="s">
        <v>175</v>
      </c>
      <c r="E145" s="172" t="s">
        <v>1</v>
      </c>
      <c r="F145" s="173" t="s">
        <v>236</v>
      </c>
      <c r="H145" s="174">
        <v>14</v>
      </c>
      <c r="I145" s="175"/>
      <c r="L145" s="170"/>
      <c r="M145" s="176"/>
      <c r="N145" s="177"/>
      <c r="O145" s="177"/>
      <c r="P145" s="177"/>
      <c r="Q145" s="177"/>
      <c r="R145" s="177"/>
      <c r="S145" s="177"/>
      <c r="T145" s="178"/>
      <c r="AT145" s="172" t="s">
        <v>175</v>
      </c>
      <c r="AU145" s="172" t="s">
        <v>88</v>
      </c>
      <c r="AV145" s="12" t="s">
        <v>88</v>
      </c>
      <c r="AW145" s="12" t="s">
        <v>36</v>
      </c>
      <c r="AX145" s="12" t="s">
        <v>21</v>
      </c>
      <c r="AY145" s="172" t="s">
        <v>166</v>
      </c>
    </row>
    <row r="146" spans="2:65" s="1" customFormat="1" ht="36" customHeight="1">
      <c r="B146" s="156"/>
      <c r="C146" s="157" t="s">
        <v>220</v>
      </c>
      <c r="D146" s="157" t="s">
        <v>168</v>
      </c>
      <c r="E146" s="158" t="s">
        <v>612</v>
      </c>
      <c r="F146" s="159" t="s">
        <v>613</v>
      </c>
      <c r="G146" s="160" t="s">
        <v>223</v>
      </c>
      <c r="H146" s="161">
        <v>1</v>
      </c>
      <c r="I146" s="162"/>
      <c r="J146" s="163">
        <f>ROUND(I146*H146,2)</f>
        <v>0</v>
      </c>
      <c r="K146" s="159" t="s">
        <v>575</v>
      </c>
      <c r="L146" s="32"/>
      <c r="M146" s="164" t="s">
        <v>1</v>
      </c>
      <c r="N146" s="165" t="s">
        <v>45</v>
      </c>
      <c r="O146" s="55"/>
      <c r="P146" s="166">
        <f>O146*H146</f>
        <v>0</v>
      </c>
      <c r="Q146" s="166">
        <v>0</v>
      </c>
      <c r="R146" s="166">
        <f>Q146*H146</f>
        <v>0</v>
      </c>
      <c r="S146" s="166">
        <v>0</v>
      </c>
      <c r="T146" s="167">
        <f>S146*H146</f>
        <v>0</v>
      </c>
      <c r="AR146" s="168" t="s">
        <v>556</v>
      </c>
      <c r="AT146" s="168" t="s">
        <v>168</v>
      </c>
      <c r="AU146" s="168" t="s">
        <v>88</v>
      </c>
      <c r="AY146" s="17" t="s">
        <v>166</v>
      </c>
      <c r="BE146" s="169">
        <f>IF(N146="základní",J146,0)</f>
        <v>0</v>
      </c>
      <c r="BF146" s="169">
        <f>IF(N146="snížená",J146,0)</f>
        <v>0</v>
      </c>
      <c r="BG146" s="169">
        <f>IF(N146="zákl. přenesená",J146,0)</f>
        <v>0</v>
      </c>
      <c r="BH146" s="169">
        <f>IF(N146="sníž. přenesená",J146,0)</f>
        <v>0</v>
      </c>
      <c r="BI146" s="169">
        <f>IF(N146="nulová",J146,0)</f>
        <v>0</v>
      </c>
      <c r="BJ146" s="17" t="s">
        <v>21</v>
      </c>
      <c r="BK146" s="169">
        <f>ROUND(I146*H146,2)</f>
        <v>0</v>
      </c>
      <c r="BL146" s="17" t="s">
        <v>556</v>
      </c>
      <c r="BM146" s="168" t="s">
        <v>614</v>
      </c>
    </row>
    <row r="147" spans="2:65" s="12" customFormat="1" ht="10.199999999999999">
      <c r="B147" s="170"/>
      <c r="D147" s="171" t="s">
        <v>175</v>
      </c>
      <c r="E147" s="172" t="s">
        <v>1</v>
      </c>
      <c r="F147" s="173" t="s">
        <v>21</v>
      </c>
      <c r="H147" s="174">
        <v>1</v>
      </c>
      <c r="I147" s="175"/>
      <c r="L147" s="170"/>
      <c r="M147" s="176"/>
      <c r="N147" s="177"/>
      <c r="O147" s="177"/>
      <c r="P147" s="177"/>
      <c r="Q147" s="177"/>
      <c r="R147" s="177"/>
      <c r="S147" s="177"/>
      <c r="T147" s="178"/>
      <c r="AT147" s="172" t="s">
        <v>175</v>
      </c>
      <c r="AU147" s="172" t="s">
        <v>88</v>
      </c>
      <c r="AV147" s="12" t="s">
        <v>88</v>
      </c>
      <c r="AW147" s="12" t="s">
        <v>36</v>
      </c>
      <c r="AX147" s="12" t="s">
        <v>21</v>
      </c>
      <c r="AY147" s="172" t="s">
        <v>166</v>
      </c>
    </row>
    <row r="148" spans="2:65" s="1" customFormat="1" ht="24" customHeight="1">
      <c r="B148" s="156"/>
      <c r="C148" s="157" t="s">
        <v>225</v>
      </c>
      <c r="D148" s="157" t="s">
        <v>168</v>
      </c>
      <c r="E148" s="158" t="s">
        <v>615</v>
      </c>
      <c r="F148" s="159" t="s">
        <v>616</v>
      </c>
      <c r="G148" s="160" t="s">
        <v>223</v>
      </c>
      <c r="H148" s="161">
        <v>1</v>
      </c>
      <c r="I148" s="162"/>
      <c r="J148" s="163">
        <f>ROUND(I148*H148,2)</f>
        <v>0</v>
      </c>
      <c r="K148" s="159" t="s">
        <v>575</v>
      </c>
      <c r="L148" s="32"/>
      <c r="M148" s="164" t="s">
        <v>1</v>
      </c>
      <c r="N148" s="165" t="s">
        <v>45</v>
      </c>
      <c r="O148" s="55"/>
      <c r="P148" s="166">
        <f>O148*H148</f>
        <v>0</v>
      </c>
      <c r="Q148" s="166">
        <v>0</v>
      </c>
      <c r="R148" s="166">
        <f>Q148*H148</f>
        <v>0</v>
      </c>
      <c r="S148" s="166">
        <v>0</v>
      </c>
      <c r="T148" s="167">
        <f>S148*H148</f>
        <v>0</v>
      </c>
      <c r="AR148" s="168" t="s">
        <v>556</v>
      </c>
      <c r="AT148" s="168" t="s">
        <v>168</v>
      </c>
      <c r="AU148" s="168" t="s">
        <v>88</v>
      </c>
      <c r="AY148" s="17" t="s">
        <v>166</v>
      </c>
      <c r="BE148" s="169">
        <f>IF(N148="základní",J148,0)</f>
        <v>0</v>
      </c>
      <c r="BF148" s="169">
        <f>IF(N148="snížená",J148,0)</f>
        <v>0</v>
      </c>
      <c r="BG148" s="169">
        <f>IF(N148="zákl. přenesená",J148,0)</f>
        <v>0</v>
      </c>
      <c r="BH148" s="169">
        <f>IF(N148="sníž. přenesená",J148,0)</f>
        <v>0</v>
      </c>
      <c r="BI148" s="169">
        <f>IF(N148="nulová",J148,0)</f>
        <v>0</v>
      </c>
      <c r="BJ148" s="17" t="s">
        <v>21</v>
      </c>
      <c r="BK148" s="169">
        <f>ROUND(I148*H148,2)</f>
        <v>0</v>
      </c>
      <c r="BL148" s="17" t="s">
        <v>556</v>
      </c>
      <c r="BM148" s="168" t="s">
        <v>617</v>
      </c>
    </row>
    <row r="149" spans="2:65" s="12" customFormat="1" ht="10.199999999999999">
      <c r="B149" s="170"/>
      <c r="D149" s="171" t="s">
        <v>175</v>
      </c>
      <c r="E149" s="172" t="s">
        <v>1</v>
      </c>
      <c r="F149" s="173" t="s">
        <v>21</v>
      </c>
      <c r="H149" s="174">
        <v>1</v>
      </c>
      <c r="I149" s="175"/>
      <c r="L149" s="170"/>
      <c r="M149" s="176"/>
      <c r="N149" s="177"/>
      <c r="O149" s="177"/>
      <c r="P149" s="177"/>
      <c r="Q149" s="177"/>
      <c r="R149" s="177"/>
      <c r="S149" s="177"/>
      <c r="T149" s="178"/>
      <c r="AT149" s="172" t="s">
        <v>175</v>
      </c>
      <c r="AU149" s="172" t="s">
        <v>88</v>
      </c>
      <c r="AV149" s="12" t="s">
        <v>88</v>
      </c>
      <c r="AW149" s="12" t="s">
        <v>36</v>
      </c>
      <c r="AX149" s="12" t="s">
        <v>21</v>
      </c>
      <c r="AY149" s="172" t="s">
        <v>166</v>
      </c>
    </row>
    <row r="150" spans="2:65" s="1" customFormat="1" ht="36" customHeight="1">
      <c r="B150" s="156"/>
      <c r="C150" s="157" t="s">
        <v>232</v>
      </c>
      <c r="D150" s="157" t="s">
        <v>168</v>
      </c>
      <c r="E150" s="158" t="s">
        <v>618</v>
      </c>
      <c r="F150" s="159" t="s">
        <v>619</v>
      </c>
      <c r="G150" s="160" t="s">
        <v>620</v>
      </c>
      <c r="H150" s="204"/>
      <c r="I150" s="162"/>
      <c r="J150" s="163">
        <f>ROUND(I150*H150,2)</f>
        <v>0</v>
      </c>
      <c r="K150" s="159" t="s">
        <v>1</v>
      </c>
      <c r="L150" s="32"/>
      <c r="M150" s="189" t="s">
        <v>1</v>
      </c>
      <c r="N150" s="190" t="s">
        <v>45</v>
      </c>
      <c r="O150" s="191"/>
      <c r="P150" s="192">
        <f>O150*H150</f>
        <v>0</v>
      </c>
      <c r="Q150" s="192">
        <v>0</v>
      </c>
      <c r="R150" s="192">
        <f>Q150*H150</f>
        <v>0</v>
      </c>
      <c r="S150" s="192">
        <v>0</v>
      </c>
      <c r="T150" s="193">
        <f>S150*H150</f>
        <v>0</v>
      </c>
      <c r="AR150" s="168" t="s">
        <v>589</v>
      </c>
      <c r="AT150" s="168" t="s">
        <v>168</v>
      </c>
      <c r="AU150" s="168" t="s">
        <v>88</v>
      </c>
      <c r="AY150" s="17" t="s">
        <v>166</v>
      </c>
      <c r="BE150" s="169">
        <f>IF(N150="základní",J150,0)</f>
        <v>0</v>
      </c>
      <c r="BF150" s="169">
        <f>IF(N150="snížená",J150,0)</f>
        <v>0</v>
      </c>
      <c r="BG150" s="169">
        <f>IF(N150="zákl. přenesená",J150,0)</f>
        <v>0</v>
      </c>
      <c r="BH150" s="169">
        <f>IF(N150="sníž. přenesená",J150,0)</f>
        <v>0</v>
      </c>
      <c r="BI150" s="169">
        <f>IF(N150="nulová",J150,0)</f>
        <v>0</v>
      </c>
      <c r="BJ150" s="17" t="s">
        <v>21</v>
      </c>
      <c r="BK150" s="169">
        <f>ROUND(I150*H150,2)</f>
        <v>0</v>
      </c>
      <c r="BL150" s="17" t="s">
        <v>589</v>
      </c>
      <c r="BM150" s="168" t="s">
        <v>621</v>
      </c>
    </row>
    <row r="151" spans="2:65" s="1" customFormat="1" ht="6.9" customHeight="1">
      <c r="B151" s="44"/>
      <c r="C151" s="45"/>
      <c r="D151" s="45"/>
      <c r="E151" s="45"/>
      <c r="F151" s="45"/>
      <c r="G151" s="45"/>
      <c r="H151" s="45"/>
      <c r="I151" s="117"/>
      <c r="J151" s="45"/>
      <c r="K151" s="45"/>
      <c r="L151" s="32"/>
    </row>
  </sheetData>
  <autoFilter ref="C122:K150" xr:uid="{00000000-0009-0000-0000-000004000000}"/>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37"/>
  <sheetViews>
    <sheetView showGridLines="0" workbookViewId="0"/>
  </sheetViews>
  <sheetFormatPr defaultRowHeight="14.4"/>
  <cols>
    <col min="1" max="1" width="8.28515625" customWidth="1"/>
    <col min="2" max="2" width="1.7109375" customWidth="1"/>
    <col min="3" max="3" width="4.140625" customWidth="1"/>
    <col min="4" max="4" width="4.28515625" customWidth="1"/>
    <col min="5" max="5" width="17.140625" customWidth="1"/>
    <col min="6" max="6" width="50.85546875" customWidth="1"/>
    <col min="7" max="7" width="7" customWidth="1"/>
    <col min="8" max="8" width="11.42578125" customWidth="1"/>
    <col min="9" max="9" width="20.140625" style="93" customWidth="1"/>
    <col min="10" max="10" width="20.140625" customWidth="1"/>
    <col min="11" max="11" width="20.140625" hidden="1"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1" t="s">
        <v>5</v>
      </c>
      <c r="M2" s="232"/>
      <c r="N2" s="232"/>
      <c r="O2" s="232"/>
      <c r="P2" s="232"/>
      <c r="Q2" s="232"/>
      <c r="R2" s="232"/>
      <c r="S2" s="232"/>
      <c r="T2" s="232"/>
      <c r="U2" s="232"/>
      <c r="V2" s="232"/>
      <c r="AT2" s="17" t="s">
        <v>107</v>
      </c>
    </row>
    <row r="3" spans="2:46" ht="6.9" customHeight="1">
      <c r="B3" s="18"/>
      <c r="C3" s="19"/>
      <c r="D3" s="19"/>
      <c r="E3" s="19"/>
      <c r="F3" s="19"/>
      <c r="G3" s="19"/>
      <c r="H3" s="19"/>
      <c r="I3" s="94"/>
      <c r="J3" s="19"/>
      <c r="K3" s="19"/>
      <c r="L3" s="20"/>
      <c r="AT3" s="17" t="s">
        <v>88</v>
      </c>
    </row>
    <row r="4" spans="2:46" ht="24.9" customHeight="1">
      <c r="B4" s="20"/>
      <c r="D4" s="21" t="s">
        <v>133</v>
      </c>
      <c r="L4" s="20"/>
      <c r="M4" s="95" t="s">
        <v>10</v>
      </c>
      <c r="AT4" s="17" t="s">
        <v>3</v>
      </c>
    </row>
    <row r="5" spans="2:46" ht="6.9" customHeight="1">
      <c r="B5" s="20"/>
      <c r="L5" s="20"/>
    </row>
    <row r="6" spans="2:46" ht="12" customHeight="1">
      <c r="B6" s="20"/>
      <c r="D6" s="27" t="s">
        <v>16</v>
      </c>
      <c r="L6" s="20"/>
    </row>
    <row r="7" spans="2:46" ht="16.5" customHeight="1">
      <c r="B7" s="20"/>
      <c r="E7" s="263" t="str">
        <f>'Rekapitulace stavby'!K6</f>
        <v>Modernizace provozu Dykových školek,Křtiny, III.etapa</v>
      </c>
      <c r="F7" s="264"/>
      <c r="G7" s="264"/>
      <c r="H7" s="264"/>
      <c r="L7" s="20"/>
    </row>
    <row r="8" spans="2:46" ht="12" customHeight="1">
      <c r="B8" s="20"/>
      <c r="D8" s="27" t="s">
        <v>134</v>
      </c>
      <c r="L8" s="20"/>
    </row>
    <row r="9" spans="2:46" s="1" customFormat="1" ht="16.5" customHeight="1">
      <c r="B9" s="32"/>
      <c r="E9" s="263" t="s">
        <v>334</v>
      </c>
      <c r="F9" s="265"/>
      <c r="G9" s="265"/>
      <c r="H9" s="265"/>
      <c r="I9" s="96"/>
      <c r="L9" s="32"/>
    </row>
    <row r="10" spans="2:46" s="1" customFormat="1" ht="12" customHeight="1">
      <c r="B10" s="32"/>
      <c r="D10" s="27" t="s">
        <v>136</v>
      </c>
      <c r="I10" s="96"/>
      <c r="L10" s="32"/>
    </row>
    <row r="11" spans="2:46" s="1" customFormat="1" ht="36.9" customHeight="1">
      <c r="B11" s="32"/>
      <c r="E11" s="239" t="s">
        <v>622</v>
      </c>
      <c r="F11" s="265"/>
      <c r="G11" s="265"/>
      <c r="H11" s="265"/>
      <c r="I11" s="96"/>
      <c r="L11" s="32"/>
    </row>
    <row r="12" spans="2:46" s="1" customFormat="1" ht="10.199999999999999">
      <c r="B12" s="32"/>
      <c r="I12" s="96"/>
      <c r="L12" s="32"/>
    </row>
    <row r="13" spans="2:46" s="1" customFormat="1" ht="12" customHeight="1">
      <c r="B13" s="32"/>
      <c r="D13" s="27" t="s">
        <v>19</v>
      </c>
      <c r="F13" s="25" t="s">
        <v>1</v>
      </c>
      <c r="I13" s="97" t="s">
        <v>20</v>
      </c>
      <c r="J13" s="25" t="s">
        <v>1</v>
      </c>
      <c r="L13" s="32"/>
    </row>
    <row r="14" spans="2:46" s="1" customFormat="1" ht="12" customHeight="1">
      <c r="B14" s="32"/>
      <c r="D14" s="27" t="s">
        <v>22</v>
      </c>
      <c r="F14" s="25" t="s">
        <v>23</v>
      </c>
      <c r="I14" s="97" t="s">
        <v>24</v>
      </c>
      <c r="J14" s="52" t="str">
        <f>'Rekapitulace stavby'!AN8</f>
        <v>22. 1. 2018</v>
      </c>
      <c r="L14" s="32"/>
    </row>
    <row r="15" spans="2:46" s="1" customFormat="1" ht="10.8" customHeight="1">
      <c r="B15" s="32"/>
      <c r="I15" s="96"/>
      <c r="L15" s="32"/>
    </row>
    <row r="16" spans="2:46" s="1" customFormat="1" ht="12" customHeight="1">
      <c r="B16" s="32"/>
      <c r="D16" s="27" t="s">
        <v>28</v>
      </c>
      <c r="I16" s="97" t="s">
        <v>29</v>
      </c>
      <c r="J16" s="25" t="s">
        <v>1</v>
      </c>
      <c r="L16" s="32"/>
    </row>
    <row r="17" spans="2:12" s="1" customFormat="1" ht="18" customHeight="1">
      <c r="B17" s="32"/>
      <c r="E17" s="25" t="s">
        <v>30</v>
      </c>
      <c r="I17" s="97" t="s">
        <v>31</v>
      </c>
      <c r="J17" s="25" t="s">
        <v>1</v>
      </c>
      <c r="L17" s="32"/>
    </row>
    <row r="18" spans="2:12" s="1" customFormat="1" ht="6.9" customHeight="1">
      <c r="B18" s="32"/>
      <c r="I18" s="96"/>
      <c r="L18" s="32"/>
    </row>
    <row r="19" spans="2:12" s="1" customFormat="1" ht="12" customHeight="1">
      <c r="B19" s="32"/>
      <c r="D19" s="27" t="s">
        <v>32</v>
      </c>
      <c r="I19" s="97" t="s">
        <v>29</v>
      </c>
      <c r="J19" s="28" t="str">
        <f>'Rekapitulace stavby'!AN13</f>
        <v>Vyplň údaj</v>
      </c>
      <c r="L19" s="32"/>
    </row>
    <row r="20" spans="2:12" s="1" customFormat="1" ht="18" customHeight="1">
      <c r="B20" s="32"/>
      <c r="E20" s="266" t="str">
        <f>'Rekapitulace stavby'!E14</f>
        <v>Vyplň údaj</v>
      </c>
      <c r="F20" s="242"/>
      <c r="G20" s="242"/>
      <c r="H20" s="242"/>
      <c r="I20" s="97" t="s">
        <v>31</v>
      </c>
      <c r="J20" s="28" t="str">
        <f>'Rekapitulace stavby'!AN14</f>
        <v>Vyplň údaj</v>
      </c>
      <c r="L20" s="32"/>
    </row>
    <row r="21" spans="2:12" s="1" customFormat="1" ht="6.9" customHeight="1">
      <c r="B21" s="32"/>
      <c r="I21" s="96"/>
      <c r="L21" s="32"/>
    </row>
    <row r="22" spans="2:12" s="1" customFormat="1" ht="12" customHeight="1">
      <c r="B22" s="32"/>
      <c r="D22" s="27" t="s">
        <v>34</v>
      </c>
      <c r="I22" s="97" t="s">
        <v>29</v>
      </c>
      <c r="J22" s="25" t="s">
        <v>1</v>
      </c>
      <c r="L22" s="32"/>
    </row>
    <row r="23" spans="2:12" s="1" customFormat="1" ht="18" customHeight="1">
      <c r="B23" s="32"/>
      <c r="E23" s="25" t="s">
        <v>35</v>
      </c>
      <c r="I23" s="97" t="s">
        <v>31</v>
      </c>
      <c r="J23" s="25" t="s">
        <v>1</v>
      </c>
      <c r="L23" s="32"/>
    </row>
    <row r="24" spans="2:12" s="1" customFormat="1" ht="6.9" customHeight="1">
      <c r="B24" s="32"/>
      <c r="I24" s="96"/>
      <c r="L24" s="32"/>
    </row>
    <row r="25" spans="2:12" s="1" customFormat="1" ht="12" customHeight="1">
      <c r="B25" s="32"/>
      <c r="D25" s="27" t="s">
        <v>37</v>
      </c>
      <c r="I25" s="97" t="s">
        <v>29</v>
      </c>
      <c r="J25" s="25" t="str">
        <f>IF('Rekapitulace stavby'!AN19="","",'Rekapitulace stavby'!AN19)</f>
        <v/>
      </c>
      <c r="L25" s="32"/>
    </row>
    <row r="26" spans="2:12" s="1" customFormat="1" ht="18" customHeight="1">
      <c r="B26" s="32"/>
      <c r="E26" s="25" t="str">
        <f>IF('Rekapitulace stavby'!E20="","",'Rekapitulace stavby'!E20)</f>
        <v xml:space="preserve"> </v>
      </c>
      <c r="I26" s="97" t="s">
        <v>31</v>
      </c>
      <c r="J26" s="25" t="str">
        <f>IF('Rekapitulace stavby'!AN20="","",'Rekapitulace stavby'!AN20)</f>
        <v/>
      </c>
      <c r="L26" s="32"/>
    </row>
    <row r="27" spans="2:12" s="1" customFormat="1" ht="6.9" customHeight="1">
      <c r="B27" s="32"/>
      <c r="I27" s="96"/>
      <c r="L27" s="32"/>
    </row>
    <row r="28" spans="2:12" s="1" customFormat="1" ht="12" customHeight="1">
      <c r="B28" s="32"/>
      <c r="D28" s="27" t="s">
        <v>39</v>
      </c>
      <c r="I28" s="96"/>
      <c r="L28" s="32"/>
    </row>
    <row r="29" spans="2:12" s="7" customFormat="1" ht="16.5" customHeight="1">
      <c r="B29" s="98"/>
      <c r="E29" s="246" t="s">
        <v>1</v>
      </c>
      <c r="F29" s="246"/>
      <c r="G29" s="246"/>
      <c r="H29" s="246"/>
      <c r="I29" s="99"/>
      <c r="L29" s="98"/>
    </row>
    <row r="30" spans="2:12" s="1" customFormat="1" ht="6.9" customHeight="1">
      <c r="B30" s="32"/>
      <c r="I30" s="96"/>
      <c r="L30" s="32"/>
    </row>
    <row r="31" spans="2:12" s="1" customFormat="1" ht="6.9" customHeight="1">
      <c r="B31" s="32"/>
      <c r="D31" s="53"/>
      <c r="E31" s="53"/>
      <c r="F31" s="53"/>
      <c r="G31" s="53"/>
      <c r="H31" s="53"/>
      <c r="I31" s="100"/>
      <c r="J31" s="53"/>
      <c r="K31" s="53"/>
      <c r="L31" s="32"/>
    </row>
    <row r="32" spans="2:12" s="1" customFormat="1" ht="25.35" customHeight="1">
      <c r="B32" s="32"/>
      <c r="D32" s="101" t="s">
        <v>40</v>
      </c>
      <c r="I32" s="96"/>
      <c r="J32" s="66">
        <f>ROUND(J125, 2)</f>
        <v>0</v>
      </c>
      <c r="L32" s="32"/>
    </row>
    <row r="33" spans="2:12" s="1" customFormat="1" ht="6.9" customHeight="1">
      <c r="B33" s="32"/>
      <c r="D33" s="53"/>
      <c r="E33" s="53"/>
      <c r="F33" s="53"/>
      <c r="G33" s="53"/>
      <c r="H33" s="53"/>
      <c r="I33" s="100"/>
      <c r="J33" s="53"/>
      <c r="K33" s="53"/>
      <c r="L33" s="32"/>
    </row>
    <row r="34" spans="2:12" s="1" customFormat="1" ht="14.4" customHeight="1">
      <c r="B34" s="32"/>
      <c r="F34" s="35" t="s">
        <v>42</v>
      </c>
      <c r="I34" s="102" t="s">
        <v>41</v>
      </c>
      <c r="J34" s="35" t="s">
        <v>43</v>
      </c>
      <c r="L34" s="32"/>
    </row>
    <row r="35" spans="2:12" s="1" customFormat="1" ht="14.4" customHeight="1">
      <c r="B35" s="32"/>
      <c r="D35" s="103" t="s">
        <v>44</v>
      </c>
      <c r="E35" s="27" t="s">
        <v>45</v>
      </c>
      <c r="F35" s="104">
        <f>ROUND((SUM(BE125:BE136)),  2)</f>
        <v>0</v>
      </c>
      <c r="I35" s="105">
        <v>0.21</v>
      </c>
      <c r="J35" s="104">
        <f>ROUND(((SUM(BE125:BE136))*I35),  2)</f>
        <v>0</v>
      </c>
      <c r="L35" s="32"/>
    </row>
    <row r="36" spans="2:12" s="1" customFormat="1" ht="14.4" customHeight="1">
      <c r="B36" s="32"/>
      <c r="E36" s="27" t="s">
        <v>46</v>
      </c>
      <c r="F36" s="104">
        <f>ROUND((SUM(BF125:BF136)),  2)</f>
        <v>0</v>
      </c>
      <c r="I36" s="105">
        <v>0.15</v>
      </c>
      <c r="J36" s="104">
        <f>ROUND(((SUM(BF125:BF136))*I36),  2)</f>
        <v>0</v>
      </c>
      <c r="L36" s="32"/>
    </row>
    <row r="37" spans="2:12" s="1" customFormat="1" ht="14.4" hidden="1" customHeight="1">
      <c r="B37" s="32"/>
      <c r="E37" s="27" t="s">
        <v>47</v>
      </c>
      <c r="F37" s="104">
        <f>ROUND((SUM(BG125:BG136)),  2)</f>
        <v>0</v>
      </c>
      <c r="I37" s="105">
        <v>0.21</v>
      </c>
      <c r="J37" s="104">
        <f>0</f>
        <v>0</v>
      </c>
      <c r="L37" s="32"/>
    </row>
    <row r="38" spans="2:12" s="1" customFormat="1" ht="14.4" hidden="1" customHeight="1">
      <c r="B38" s="32"/>
      <c r="E38" s="27" t="s">
        <v>48</v>
      </c>
      <c r="F38" s="104">
        <f>ROUND((SUM(BH125:BH136)),  2)</f>
        <v>0</v>
      </c>
      <c r="I38" s="105">
        <v>0.15</v>
      </c>
      <c r="J38" s="104">
        <f>0</f>
        <v>0</v>
      </c>
      <c r="L38" s="32"/>
    </row>
    <row r="39" spans="2:12" s="1" customFormat="1" ht="14.4" hidden="1" customHeight="1">
      <c r="B39" s="32"/>
      <c r="E39" s="27" t="s">
        <v>49</v>
      </c>
      <c r="F39" s="104">
        <f>ROUND((SUM(BI125:BI136)),  2)</f>
        <v>0</v>
      </c>
      <c r="I39" s="105">
        <v>0</v>
      </c>
      <c r="J39" s="104">
        <f>0</f>
        <v>0</v>
      </c>
      <c r="L39" s="32"/>
    </row>
    <row r="40" spans="2:12" s="1" customFormat="1" ht="6.9" customHeight="1">
      <c r="B40" s="32"/>
      <c r="I40" s="96"/>
      <c r="L40" s="32"/>
    </row>
    <row r="41" spans="2:12" s="1" customFormat="1" ht="25.35" customHeight="1">
      <c r="B41" s="32"/>
      <c r="C41" s="106"/>
      <c r="D41" s="107" t="s">
        <v>50</v>
      </c>
      <c r="E41" s="57"/>
      <c r="F41" s="57"/>
      <c r="G41" s="108" t="s">
        <v>51</v>
      </c>
      <c r="H41" s="109" t="s">
        <v>52</v>
      </c>
      <c r="I41" s="110"/>
      <c r="J41" s="111">
        <f>SUM(J32:J39)</f>
        <v>0</v>
      </c>
      <c r="K41" s="112"/>
      <c r="L41" s="32"/>
    </row>
    <row r="42" spans="2:12" s="1" customFormat="1" ht="14.4" customHeight="1">
      <c r="B42" s="32"/>
      <c r="I42" s="96"/>
      <c r="L42" s="32"/>
    </row>
    <row r="43" spans="2:12" ht="14.4" customHeight="1">
      <c r="B43" s="20"/>
      <c r="L43" s="20"/>
    </row>
    <row r="44" spans="2:12" ht="14.4" customHeight="1">
      <c r="B44" s="20"/>
      <c r="L44" s="20"/>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53</v>
      </c>
      <c r="E50" s="42"/>
      <c r="F50" s="42"/>
      <c r="G50" s="41" t="s">
        <v>54</v>
      </c>
      <c r="H50" s="42"/>
      <c r="I50" s="113"/>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55</v>
      </c>
      <c r="E61" s="34"/>
      <c r="F61" s="114" t="s">
        <v>56</v>
      </c>
      <c r="G61" s="43" t="s">
        <v>55</v>
      </c>
      <c r="H61" s="34"/>
      <c r="I61" s="115"/>
      <c r="J61" s="116" t="s">
        <v>56</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57</v>
      </c>
      <c r="E65" s="42"/>
      <c r="F65" s="42"/>
      <c r="G65" s="41" t="s">
        <v>58</v>
      </c>
      <c r="H65" s="42"/>
      <c r="I65" s="113"/>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55</v>
      </c>
      <c r="E76" s="34"/>
      <c r="F76" s="114" t="s">
        <v>56</v>
      </c>
      <c r="G76" s="43" t="s">
        <v>55</v>
      </c>
      <c r="H76" s="34"/>
      <c r="I76" s="115"/>
      <c r="J76" s="116" t="s">
        <v>56</v>
      </c>
      <c r="K76" s="34"/>
      <c r="L76" s="32"/>
    </row>
    <row r="77" spans="2:12" s="1" customFormat="1" ht="14.4" customHeight="1">
      <c r="B77" s="44"/>
      <c r="C77" s="45"/>
      <c r="D77" s="45"/>
      <c r="E77" s="45"/>
      <c r="F77" s="45"/>
      <c r="G77" s="45"/>
      <c r="H77" s="45"/>
      <c r="I77" s="117"/>
      <c r="J77" s="45"/>
      <c r="K77" s="45"/>
      <c r="L77" s="32"/>
    </row>
    <row r="81" spans="2:12" s="1" customFormat="1" ht="6.9" customHeight="1">
      <c r="B81" s="46"/>
      <c r="C81" s="47"/>
      <c r="D81" s="47"/>
      <c r="E81" s="47"/>
      <c r="F81" s="47"/>
      <c r="G81" s="47"/>
      <c r="H81" s="47"/>
      <c r="I81" s="118"/>
      <c r="J81" s="47"/>
      <c r="K81" s="47"/>
      <c r="L81" s="32"/>
    </row>
    <row r="82" spans="2:12" s="1" customFormat="1" ht="24.9" customHeight="1">
      <c r="B82" s="32"/>
      <c r="C82" s="21" t="s">
        <v>138</v>
      </c>
      <c r="I82" s="96"/>
      <c r="L82" s="32"/>
    </row>
    <row r="83" spans="2:12" s="1" customFormat="1" ht="6.9" customHeight="1">
      <c r="B83" s="32"/>
      <c r="I83" s="96"/>
      <c r="L83" s="32"/>
    </row>
    <row r="84" spans="2:12" s="1" customFormat="1" ht="12" customHeight="1">
      <c r="B84" s="32"/>
      <c r="C84" s="27" t="s">
        <v>16</v>
      </c>
      <c r="I84" s="96"/>
      <c r="L84" s="32"/>
    </row>
    <row r="85" spans="2:12" s="1" customFormat="1" ht="16.5" customHeight="1">
      <c r="B85" s="32"/>
      <c r="E85" s="263" t="str">
        <f>E7</f>
        <v>Modernizace provozu Dykových školek,Křtiny, III.etapa</v>
      </c>
      <c r="F85" s="264"/>
      <c r="G85" s="264"/>
      <c r="H85" s="264"/>
      <c r="I85" s="96"/>
      <c r="L85" s="32"/>
    </row>
    <row r="86" spans="2:12" ht="12" customHeight="1">
      <c r="B86" s="20"/>
      <c r="C86" s="27" t="s">
        <v>134</v>
      </c>
      <c r="L86" s="20"/>
    </row>
    <row r="87" spans="2:12" s="1" customFormat="1" ht="16.5" customHeight="1">
      <c r="B87" s="32"/>
      <c r="E87" s="263" t="s">
        <v>334</v>
      </c>
      <c r="F87" s="265"/>
      <c r="G87" s="265"/>
      <c r="H87" s="265"/>
      <c r="I87" s="96"/>
      <c r="L87" s="32"/>
    </row>
    <row r="88" spans="2:12" s="1" customFormat="1" ht="12" customHeight="1">
      <c r="B88" s="32"/>
      <c r="C88" s="27" t="s">
        <v>136</v>
      </c>
      <c r="I88" s="96"/>
      <c r="L88" s="32"/>
    </row>
    <row r="89" spans="2:12" s="1" customFormat="1" ht="16.5" customHeight="1">
      <c r="B89" s="32"/>
      <c r="E89" s="239" t="str">
        <f>E11</f>
        <v>SO 04-3 - Ostatní a vedlejší rozpočtové náklady</v>
      </c>
      <c r="F89" s="265"/>
      <c r="G89" s="265"/>
      <c r="H89" s="265"/>
      <c r="I89" s="96"/>
      <c r="L89" s="32"/>
    </row>
    <row r="90" spans="2:12" s="1" customFormat="1" ht="6.9" customHeight="1">
      <c r="B90" s="32"/>
      <c r="I90" s="96"/>
      <c r="L90" s="32"/>
    </row>
    <row r="91" spans="2:12" s="1" customFormat="1" ht="12" customHeight="1">
      <c r="B91" s="32"/>
      <c r="C91" s="27" t="s">
        <v>22</v>
      </c>
      <c r="F91" s="25" t="str">
        <f>F14</f>
        <v>k.ú.Křtiny</v>
      </c>
      <c r="I91" s="97" t="s">
        <v>24</v>
      </c>
      <c r="J91" s="52" t="str">
        <f>IF(J14="","",J14)</f>
        <v>22. 1. 2018</v>
      </c>
      <c r="L91" s="32"/>
    </row>
    <row r="92" spans="2:12" s="1" customFormat="1" ht="6.9" customHeight="1">
      <c r="B92" s="32"/>
      <c r="I92" s="96"/>
      <c r="L92" s="32"/>
    </row>
    <row r="93" spans="2:12" s="1" customFormat="1" ht="27.9" customHeight="1">
      <c r="B93" s="32"/>
      <c r="C93" s="27" t="s">
        <v>28</v>
      </c>
      <c r="F93" s="25" t="str">
        <f>E17</f>
        <v>Mendelova univerzita v Brně</v>
      </c>
      <c r="I93" s="97" t="s">
        <v>34</v>
      </c>
      <c r="J93" s="30" t="str">
        <f>E23</f>
        <v>ZAHRADA Olomouc s.r.o.</v>
      </c>
      <c r="L93" s="32"/>
    </row>
    <row r="94" spans="2:12" s="1" customFormat="1" ht="15.15" customHeight="1">
      <c r="B94" s="32"/>
      <c r="C94" s="27" t="s">
        <v>32</v>
      </c>
      <c r="F94" s="25" t="str">
        <f>IF(E20="","",E20)</f>
        <v>Vyplň údaj</v>
      </c>
      <c r="I94" s="97" t="s">
        <v>37</v>
      </c>
      <c r="J94" s="30" t="str">
        <f>E26</f>
        <v xml:space="preserve"> </v>
      </c>
      <c r="L94" s="32"/>
    </row>
    <row r="95" spans="2:12" s="1" customFormat="1" ht="10.35" customHeight="1">
      <c r="B95" s="32"/>
      <c r="I95" s="96"/>
      <c r="L95" s="32"/>
    </row>
    <row r="96" spans="2:12" s="1" customFormat="1" ht="29.25" customHeight="1">
      <c r="B96" s="32"/>
      <c r="C96" s="119" t="s">
        <v>139</v>
      </c>
      <c r="D96" s="106"/>
      <c r="E96" s="106"/>
      <c r="F96" s="106"/>
      <c r="G96" s="106"/>
      <c r="H96" s="106"/>
      <c r="I96" s="120"/>
      <c r="J96" s="121" t="s">
        <v>140</v>
      </c>
      <c r="K96" s="106"/>
      <c r="L96" s="32"/>
    </row>
    <row r="97" spans="2:47" s="1" customFormat="1" ht="10.35" customHeight="1">
      <c r="B97" s="32"/>
      <c r="I97" s="96"/>
      <c r="L97" s="32"/>
    </row>
    <row r="98" spans="2:47" s="1" customFormat="1" ht="22.8" customHeight="1">
      <c r="B98" s="32"/>
      <c r="C98" s="122" t="s">
        <v>141</v>
      </c>
      <c r="I98" s="96"/>
      <c r="J98" s="66">
        <f>J125</f>
        <v>0</v>
      </c>
      <c r="L98" s="32"/>
      <c r="AU98" s="17" t="s">
        <v>142</v>
      </c>
    </row>
    <row r="99" spans="2:47" s="8" customFormat="1" ht="24.9" customHeight="1">
      <c r="B99" s="123"/>
      <c r="D99" s="124" t="s">
        <v>623</v>
      </c>
      <c r="E99" s="125"/>
      <c r="F99" s="125"/>
      <c r="G99" s="125"/>
      <c r="H99" s="125"/>
      <c r="I99" s="126"/>
      <c r="J99" s="127">
        <f>J126</f>
        <v>0</v>
      </c>
      <c r="L99" s="123"/>
    </row>
    <row r="100" spans="2:47" s="8" customFormat="1" ht="24.9" customHeight="1">
      <c r="B100" s="123"/>
      <c r="D100" s="124" t="s">
        <v>306</v>
      </c>
      <c r="E100" s="125"/>
      <c r="F100" s="125"/>
      <c r="G100" s="125"/>
      <c r="H100" s="125"/>
      <c r="I100" s="126"/>
      <c r="J100" s="127">
        <f>J128</f>
        <v>0</v>
      </c>
      <c r="L100" s="123"/>
    </row>
    <row r="101" spans="2:47" s="9" customFormat="1" ht="19.95" customHeight="1">
      <c r="B101" s="128"/>
      <c r="D101" s="129" t="s">
        <v>307</v>
      </c>
      <c r="E101" s="130"/>
      <c r="F101" s="130"/>
      <c r="G101" s="130"/>
      <c r="H101" s="130"/>
      <c r="I101" s="131"/>
      <c r="J101" s="132">
        <f>J129</f>
        <v>0</v>
      </c>
      <c r="L101" s="128"/>
    </row>
    <row r="102" spans="2:47" s="9" customFormat="1" ht="19.95" customHeight="1">
      <c r="B102" s="128"/>
      <c r="D102" s="129" t="s">
        <v>308</v>
      </c>
      <c r="E102" s="130"/>
      <c r="F102" s="130"/>
      <c r="G102" s="130"/>
      <c r="H102" s="130"/>
      <c r="I102" s="131"/>
      <c r="J102" s="132">
        <f>J133</f>
        <v>0</v>
      </c>
      <c r="L102" s="128"/>
    </row>
    <row r="103" spans="2:47" s="9" customFormat="1" ht="19.95" customHeight="1">
      <c r="B103" s="128"/>
      <c r="D103" s="129" t="s">
        <v>309</v>
      </c>
      <c r="E103" s="130"/>
      <c r="F103" s="130"/>
      <c r="G103" s="130"/>
      <c r="H103" s="130"/>
      <c r="I103" s="131"/>
      <c r="J103" s="132">
        <f>J135</f>
        <v>0</v>
      </c>
      <c r="L103" s="128"/>
    </row>
    <row r="104" spans="2:47" s="1" customFormat="1" ht="21.75" customHeight="1">
      <c r="B104" s="32"/>
      <c r="I104" s="96"/>
      <c r="L104" s="32"/>
    </row>
    <row r="105" spans="2:47" s="1" customFormat="1" ht="6.9" customHeight="1">
      <c r="B105" s="44"/>
      <c r="C105" s="45"/>
      <c r="D105" s="45"/>
      <c r="E105" s="45"/>
      <c r="F105" s="45"/>
      <c r="G105" s="45"/>
      <c r="H105" s="45"/>
      <c r="I105" s="117"/>
      <c r="J105" s="45"/>
      <c r="K105" s="45"/>
      <c r="L105" s="32"/>
    </row>
    <row r="109" spans="2:47" s="1" customFormat="1" ht="6.9" customHeight="1">
      <c r="B109" s="46"/>
      <c r="C109" s="47"/>
      <c r="D109" s="47"/>
      <c r="E109" s="47"/>
      <c r="F109" s="47"/>
      <c r="G109" s="47"/>
      <c r="H109" s="47"/>
      <c r="I109" s="118"/>
      <c r="J109" s="47"/>
      <c r="K109" s="47"/>
      <c r="L109" s="32"/>
    </row>
    <row r="110" spans="2:47" s="1" customFormat="1" ht="24.9" customHeight="1">
      <c r="B110" s="32"/>
      <c r="C110" s="21" t="s">
        <v>151</v>
      </c>
      <c r="I110" s="96"/>
      <c r="L110" s="32"/>
    </row>
    <row r="111" spans="2:47" s="1" customFormat="1" ht="6.9" customHeight="1">
      <c r="B111" s="32"/>
      <c r="I111" s="96"/>
      <c r="L111" s="32"/>
    </row>
    <row r="112" spans="2:47" s="1" customFormat="1" ht="12" customHeight="1">
      <c r="B112" s="32"/>
      <c r="C112" s="27" t="s">
        <v>16</v>
      </c>
      <c r="I112" s="96"/>
      <c r="L112" s="32"/>
    </row>
    <row r="113" spans="2:65" s="1" customFormat="1" ht="16.5" customHeight="1">
      <c r="B113" s="32"/>
      <c r="E113" s="263" t="str">
        <f>E7</f>
        <v>Modernizace provozu Dykových školek,Křtiny, III.etapa</v>
      </c>
      <c r="F113" s="264"/>
      <c r="G113" s="264"/>
      <c r="H113" s="264"/>
      <c r="I113" s="96"/>
      <c r="L113" s="32"/>
    </row>
    <row r="114" spans="2:65" ht="12" customHeight="1">
      <c r="B114" s="20"/>
      <c r="C114" s="27" t="s">
        <v>134</v>
      </c>
      <c r="L114" s="20"/>
    </row>
    <row r="115" spans="2:65" s="1" customFormat="1" ht="16.5" customHeight="1">
      <c r="B115" s="32"/>
      <c r="E115" s="263" t="s">
        <v>334</v>
      </c>
      <c r="F115" s="265"/>
      <c r="G115" s="265"/>
      <c r="H115" s="265"/>
      <c r="I115" s="96"/>
      <c r="L115" s="32"/>
    </row>
    <row r="116" spans="2:65" s="1" customFormat="1" ht="12" customHeight="1">
      <c r="B116" s="32"/>
      <c r="C116" s="27" t="s">
        <v>136</v>
      </c>
      <c r="I116" s="96"/>
      <c r="L116" s="32"/>
    </row>
    <row r="117" spans="2:65" s="1" customFormat="1" ht="16.5" customHeight="1">
      <c r="B117" s="32"/>
      <c r="E117" s="239" t="str">
        <f>E11</f>
        <v>SO 04-3 - Ostatní a vedlejší rozpočtové náklady</v>
      </c>
      <c r="F117" s="265"/>
      <c r="G117" s="265"/>
      <c r="H117" s="265"/>
      <c r="I117" s="96"/>
      <c r="L117" s="32"/>
    </row>
    <row r="118" spans="2:65" s="1" customFormat="1" ht="6.9" customHeight="1">
      <c r="B118" s="32"/>
      <c r="I118" s="96"/>
      <c r="L118" s="32"/>
    </row>
    <row r="119" spans="2:65" s="1" customFormat="1" ht="12" customHeight="1">
      <c r="B119" s="32"/>
      <c r="C119" s="27" t="s">
        <v>22</v>
      </c>
      <c r="F119" s="25" t="str">
        <f>F14</f>
        <v>k.ú.Křtiny</v>
      </c>
      <c r="I119" s="97" t="s">
        <v>24</v>
      </c>
      <c r="J119" s="52" t="str">
        <f>IF(J14="","",J14)</f>
        <v>22. 1. 2018</v>
      </c>
      <c r="L119" s="32"/>
    </row>
    <row r="120" spans="2:65" s="1" customFormat="1" ht="6.9" customHeight="1">
      <c r="B120" s="32"/>
      <c r="I120" s="96"/>
      <c r="L120" s="32"/>
    </row>
    <row r="121" spans="2:65" s="1" customFormat="1" ht="27.9" customHeight="1">
      <c r="B121" s="32"/>
      <c r="C121" s="27" t="s">
        <v>28</v>
      </c>
      <c r="F121" s="25" t="str">
        <f>E17</f>
        <v>Mendelova univerzita v Brně</v>
      </c>
      <c r="I121" s="97" t="s">
        <v>34</v>
      </c>
      <c r="J121" s="30" t="str">
        <f>E23</f>
        <v>ZAHRADA Olomouc s.r.o.</v>
      </c>
      <c r="L121" s="32"/>
    </row>
    <row r="122" spans="2:65" s="1" customFormat="1" ht="15.15" customHeight="1">
      <c r="B122" s="32"/>
      <c r="C122" s="27" t="s">
        <v>32</v>
      </c>
      <c r="F122" s="25" t="str">
        <f>IF(E20="","",E20)</f>
        <v>Vyplň údaj</v>
      </c>
      <c r="I122" s="97" t="s">
        <v>37</v>
      </c>
      <c r="J122" s="30" t="str">
        <f>E26</f>
        <v xml:space="preserve"> </v>
      </c>
      <c r="L122" s="32"/>
    </row>
    <row r="123" spans="2:65" s="1" customFormat="1" ht="10.35" customHeight="1">
      <c r="B123" s="32"/>
      <c r="I123" s="96"/>
      <c r="L123" s="32"/>
    </row>
    <row r="124" spans="2:65" s="10" customFormat="1" ht="29.25" customHeight="1">
      <c r="B124" s="133"/>
      <c r="C124" s="134" t="s">
        <v>152</v>
      </c>
      <c r="D124" s="135" t="s">
        <v>65</v>
      </c>
      <c r="E124" s="135" t="s">
        <v>61</v>
      </c>
      <c r="F124" s="135" t="s">
        <v>62</v>
      </c>
      <c r="G124" s="135" t="s">
        <v>153</v>
      </c>
      <c r="H124" s="135" t="s">
        <v>154</v>
      </c>
      <c r="I124" s="136" t="s">
        <v>155</v>
      </c>
      <c r="J124" s="137" t="s">
        <v>140</v>
      </c>
      <c r="K124" s="138" t="s">
        <v>156</v>
      </c>
      <c r="L124" s="133"/>
      <c r="M124" s="59" t="s">
        <v>1</v>
      </c>
      <c r="N124" s="60" t="s">
        <v>44</v>
      </c>
      <c r="O124" s="60" t="s">
        <v>157</v>
      </c>
      <c r="P124" s="60" t="s">
        <v>158</v>
      </c>
      <c r="Q124" s="60" t="s">
        <v>159</v>
      </c>
      <c r="R124" s="60" t="s">
        <v>160</v>
      </c>
      <c r="S124" s="60" t="s">
        <v>161</v>
      </c>
      <c r="T124" s="61" t="s">
        <v>162</v>
      </c>
    </row>
    <row r="125" spans="2:65" s="1" customFormat="1" ht="22.8" customHeight="1">
      <c r="B125" s="32"/>
      <c r="C125" s="64" t="s">
        <v>163</v>
      </c>
      <c r="I125" s="96"/>
      <c r="J125" s="139">
        <f>BK125</f>
        <v>0</v>
      </c>
      <c r="L125" s="32"/>
      <c r="M125" s="62"/>
      <c r="N125" s="53"/>
      <c r="O125" s="53"/>
      <c r="P125" s="140">
        <f>P126+P128</f>
        <v>0</v>
      </c>
      <c r="Q125" s="53"/>
      <c r="R125" s="140">
        <f>R126+R128</f>
        <v>0</v>
      </c>
      <c r="S125" s="53"/>
      <c r="T125" s="141">
        <f>T126+T128</f>
        <v>0</v>
      </c>
      <c r="AT125" s="17" t="s">
        <v>79</v>
      </c>
      <c r="AU125" s="17" t="s">
        <v>142</v>
      </c>
      <c r="BK125" s="142">
        <f>BK126+BK128</f>
        <v>0</v>
      </c>
    </row>
    <row r="126" spans="2:65" s="11" customFormat="1" ht="25.95" customHeight="1">
      <c r="B126" s="143"/>
      <c r="D126" s="144" t="s">
        <v>79</v>
      </c>
      <c r="E126" s="145" t="s">
        <v>624</v>
      </c>
      <c r="F126" s="145" t="s">
        <v>625</v>
      </c>
      <c r="I126" s="146"/>
      <c r="J126" s="147">
        <f>BK126</f>
        <v>0</v>
      </c>
      <c r="L126" s="143"/>
      <c r="M126" s="148"/>
      <c r="N126" s="149"/>
      <c r="O126" s="149"/>
      <c r="P126" s="150">
        <f>P127</f>
        <v>0</v>
      </c>
      <c r="Q126" s="149"/>
      <c r="R126" s="150">
        <f>R127</f>
        <v>0</v>
      </c>
      <c r="S126" s="149"/>
      <c r="T126" s="151">
        <f>T127</f>
        <v>0</v>
      </c>
      <c r="AR126" s="144" t="s">
        <v>173</v>
      </c>
      <c r="AT126" s="152" t="s">
        <v>79</v>
      </c>
      <c r="AU126" s="152" t="s">
        <v>80</v>
      </c>
      <c r="AY126" s="144" t="s">
        <v>166</v>
      </c>
      <c r="BK126" s="153">
        <f>BK127</f>
        <v>0</v>
      </c>
    </row>
    <row r="127" spans="2:65" s="1" customFormat="1" ht="16.5" customHeight="1">
      <c r="B127" s="156"/>
      <c r="C127" s="179" t="s">
        <v>21</v>
      </c>
      <c r="D127" s="179" t="s">
        <v>226</v>
      </c>
      <c r="E127" s="180" t="s">
        <v>626</v>
      </c>
      <c r="F127" s="181" t="s">
        <v>627</v>
      </c>
      <c r="G127" s="182" t="s">
        <v>242</v>
      </c>
      <c r="H127" s="183">
        <v>1</v>
      </c>
      <c r="I127" s="184"/>
      <c r="J127" s="185">
        <f>ROUND(I127*H127,2)</f>
        <v>0</v>
      </c>
      <c r="K127" s="181" t="s">
        <v>1</v>
      </c>
      <c r="L127" s="186"/>
      <c r="M127" s="187" t="s">
        <v>1</v>
      </c>
      <c r="N127" s="188" t="s">
        <v>45</v>
      </c>
      <c r="O127" s="55"/>
      <c r="P127" s="166">
        <f>O127*H127</f>
        <v>0</v>
      </c>
      <c r="Q127" s="166">
        <v>0</v>
      </c>
      <c r="R127" s="166">
        <f>Q127*H127</f>
        <v>0</v>
      </c>
      <c r="S127" s="166">
        <v>0</v>
      </c>
      <c r="T127" s="167">
        <f>S127*H127</f>
        <v>0</v>
      </c>
      <c r="AR127" s="168" t="s">
        <v>628</v>
      </c>
      <c r="AT127" s="168" t="s">
        <v>226</v>
      </c>
      <c r="AU127" s="168" t="s">
        <v>21</v>
      </c>
      <c r="AY127" s="17" t="s">
        <v>166</v>
      </c>
      <c r="BE127" s="169">
        <f>IF(N127="základní",J127,0)</f>
        <v>0</v>
      </c>
      <c r="BF127" s="169">
        <f>IF(N127="snížená",J127,0)</f>
        <v>0</v>
      </c>
      <c r="BG127" s="169">
        <f>IF(N127="zákl. přenesená",J127,0)</f>
        <v>0</v>
      </c>
      <c r="BH127" s="169">
        <f>IF(N127="sníž. přenesená",J127,0)</f>
        <v>0</v>
      </c>
      <c r="BI127" s="169">
        <f>IF(N127="nulová",J127,0)</f>
        <v>0</v>
      </c>
      <c r="BJ127" s="17" t="s">
        <v>21</v>
      </c>
      <c r="BK127" s="169">
        <f>ROUND(I127*H127,2)</f>
        <v>0</v>
      </c>
      <c r="BL127" s="17" t="s">
        <v>628</v>
      </c>
      <c r="BM127" s="168" t="s">
        <v>629</v>
      </c>
    </row>
    <row r="128" spans="2:65" s="11" customFormat="1" ht="25.95" customHeight="1">
      <c r="B128" s="143"/>
      <c r="D128" s="144" t="s">
        <v>79</v>
      </c>
      <c r="E128" s="145" t="s">
        <v>310</v>
      </c>
      <c r="F128" s="145" t="s">
        <v>311</v>
      </c>
      <c r="I128" s="146"/>
      <c r="J128" s="147">
        <f>BK128</f>
        <v>0</v>
      </c>
      <c r="L128" s="143"/>
      <c r="M128" s="148"/>
      <c r="N128" s="149"/>
      <c r="O128" s="149"/>
      <c r="P128" s="150">
        <f>P129+P133+P135</f>
        <v>0</v>
      </c>
      <c r="Q128" s="149"/>
      <c r="R128" s="150">
        <f>R129+R133+R135</f>
        <v>0</v>
      </c>
      <c r="S128" s="149"/>
      <c r="T128" s="151">
        <f>T129+T133+T135</f>
        <v>0</v>
      </c>
      <c r="AR128" s="144" t="s">
        <v>188</v>
      </c>
      <c r="AT128" s="152" t="s">
        <v>79</v>
      </c>
      <c r="AU128" s="152" t="s">
        <v>80</v>
      </c>
      <c r="AY128" s="144" t="s">
        <v>166</v>
      </c>
      <c r="BK128" s="153">
        <f>BK129+BK133+BK135</f>
        <v>0</v>
      </c>
    </row>
    <row r="129" spans="2:65" s="11" customFormat="1" ht="22.8" customHeight="1">
      <c r="B129" s="143"/>
      <c r="D129" s="144" t="s">
        <v>79</v>
      </c>
      <c r="E129" s="154" t="s">
        <v>312</v>
      </c>
      <c r="F129" s="154" t="s">
        <v>313</v>
      </c>
      <c r="I129" s="146"/>
      <c r="J129" s="155">
        <f>BK129</f>
        <v>0</v>
      </c>
      <c r="L129" s="143"/>
      <c r="M129" s="148"/>
      <c r="N129" s="149"/>
      <c r="O129" s="149"/>
      <c r="P129" s="150">
        <f>SUM(P130:P132)</f>
        <v>0</v>
      </c>
      <c r="Q129" s="149"/>
      <c r="R129" s="150">
        <f>SUM(R130:R132)</f>
        <v>0</v>
      </c>
      <c r="S129" s="149"/>
      <c r="T129" s="151">
        <f>SUM(T130:T132)</f>
        <v>0</v>
      </c>
      <c r="AR129" s="144" t="s">
        <v>188</v>
      </c>
      <c r="AT129" s="152" t="s">
        <v>79</v>
      </c>
      <c r="AU129" s="152" t="s">
        <v>21</v>
      </c>
      <c r="AY129" s="144" t="s">
        <v>166</v>
      </c>
      <c r="BK129" s="153">
        <f>SUM(BK130:BK132)</f>
        <v>0</v>
      </c>
    </row>
    <row r="130" spans="2:65" s="1" customFormat="1" ht="24" customHeight="1">
      <c r="B130" s="156"/>
      <c r="C130" s="157" t="s">
        <v>88</v>
      </c>
      <c r="D130" s="157" t="s">
        <v>168</v>
      </c>
      <c r="E130" s="158" t="s">
        <v>630</v>
      </c>
      <c r="F130" s="159" t="s">
        <v>315</v>
      </c>
      <c r="G130" s="160" t="s">
        <v>242</v>
      </c>
      <c r="H130" s="161">
        <v>1</v>
      </c>
      <c r="I130" s="162"/>
      <c r="J130" s="163">
        <f>ROUND(I130*H130,2)</f>
        <v>0</v>
      </c>
      <c r="K130" s="159" t="s">
        <v>172</v>
      </c>
      <c r="L130" s="32"/>
      <c r="M130" s="164" t="s">
        <v>1</v>
      </c>
      <c r="N130" s="165" t="s">
        <v>45</v>
      </c>
      <c r="O130" s="55"/>
      <c r="P130" s="166">
        <f>O130*H130</f>
        <v>0</v>
      </c>
      <c r="Q130" s="166">
        <v>0</v>
      </c>
      <c r="R130" s="166">
        <f>Q130*H130</f>
        <v>0</v>
      </c>
      <c r="S130" s="166">
        <v>0</v>
      </c>
      <c r="T130" s="167">
        <f>S130*H130</f>
        <v>0</v>
      </c>
      <c r="AR130" s="168" t="s">
        <v>316</v>
      </c>
      <c r="AT130" s="168" t="s">
        <v>168</v>
      </c>
      <c r="AU130" s="168" t="s">
        <v>88</v>
      </c>
      <c r="AY130" s="17" t="s">
        <v>166</v>
      </c>
      <c r="BE130" s="169">
        <f>IF(N130="základní",J130,0)</f>
        <v>0</v>
      </c>
      <c r="BF130" s="169">
        <f>IF(N130="snížená",J130,0)</f>
        <v>0</v>
      </c>
      <c r="BG130" s="169">
        <f>IF(N130="zákl. přenesená",J130,0)</f>
        <v>0</v>
      </c>
      <c r="BH130" s="169">
        <f>IF(N130="sníž. přenesená",J130,0)</f>
        <v>0</v>
      </c>
      <c r="BI130" s="169">
        <f>IF(N130="nulová",J130,0)</f>
        <v>0</v>
      </c>
      <c r="BJ130" s="17" t="s">
        <v>21</v>
      </c>
      <c r="BK130" s="169">
        <f>ROUND(I130*H130,2)</f>
        <v>0</v>
      </c>
      <c r="BL130" s="17" t="s">
        <v>316</v>
      </c>
      <c r="BM130" s="168" t="s">
        <v>631</v>
      </c>
    </row>
    <row r="131" spans="2:65" s="1" customFormat="1" ht="24" customHeight="1">
      <c r="B131" s="156"/>
      <c r="C131" s="157" t="s">
        <v>181</v>
      </c>
      <c r="D131" s="157" t="s">
        <v>168</v>
      </c>
      <c r="E131" s="158" t="s">
        <v>632</v>
      </c>
      <c r="F131" s="159" t="s">
        <v>319</v>
      </c>
      <c r="G131" s="160" t="s">
        <v>242</v>
      </c>
      <c r="H131" s="161">
        <v>1</v>
      </c>
      <c r="I131" s="162"/>
      <c r="J131" s="163">
        <f>ROUND(I131*H131,2)</f>
        <v>0</v>
      </c>
      <c r="K131" s="159" t="s">
        <v>172</v>
      </c>
      <c r="L131" s="32"/>
      <c r="M131" s="164" t="s">
        <v>1</v>
      </c>
      <c r="N131" s="165" t="s">
        <v>45</v>
      </c>
      <c r="O131" s="55"/>
      <c r="P131" s="166">
        <f>O131*H131</f>
        <v>0</v>
      </c>
      <c r="Q131" s="166">
        <v>0</v>
      </c>
      <c r="R131" s="166">
        <f>Q131*H131</f>
        <v>0</v>
      </c>
      <c r="S131" s="166">
        <v>0</v>
      </c>
      <c r="T131" s="167">
        <f>S131*H131</f>
        <v>0</v>
      </c>
      <c r="AR131" s="168" t="s">
        <v>316</v>
      </c>
      <c r="AT131" s="168" t="s">
        <v>168</v>
      </c>
      <c r="AU131" s="168" t="s">
        <v>88</v>
      </c>
      <c r="AY131" s="17" t="s">
        <v>166</v>
      </c>
      <c r="BE131" s="169">
        <f>IF(N131="základní",J131,0)</f>
        <v>0</v>
      </c>
      <c r="BF131" s="169">
        <f>IF(N131="snížená",J131,0)</f>
        <v>0</v>
      </c>
      <c r="BG131" s="169">
        <f>IF(N131="zákl. přenesená",J131,0)</f>
        <v>0</v>
      </c>
      <c r="BH131" s="169">
        <f>IF(N131="sníž. přenesená",J131,0)</f>
        <v>0</v>
      </c>
      <c r="BI131" s="169">
        <f>IF(N131="nulová",J131,0)</f>
        <v>0</v>
      </c>
      <c r="BJ131" s="17" t="s">
        <v>21</v>
      </c>
      <c r="BK131" s="169">
        <f>ROUND(I131*H131,2)</f>
        <v>0</v>
      </c>
      <c r="BL131" s="17" t="s">
        <v>316</v>
      </c>
      <c r="BM131" s="168" t="s">
        <v>633</v>
      </c>
    </row>
    <row r="132" spans="2:65" s="1" customFormat="1" ht="24" customHeight="1">
      <c r="B132" s="156"/>
      <c r="C132" s="157" t="s">
        <v>173</v>
      </c>
      <c r="D132" s="157" t="s">
        <v>168</v>
      </c>
      <c r="E132" s="158" t="s">
        <v>634</v>
      </c>
      <c r="F132" s="159" t="s">
        <v>322</v>
      </c>
      <c r="G132" s="160" t="s">
        <v>242</v>
      </c>
      <c r="H132" s="161">
        <v>1</v>
      </c>
      <c r="I132" s="162"/>
      <c r="J132" s="163">
        <f>ROUND(I132*H132,2)</f>
        <v>0</v>
      </c>
      <c r="K132" s="159" t="s">
        <v>172</v>
      </c>
      <c r="L132" s="32"/>
      <c r="M132" s="164" t="s">
        <v>1</v>
      </c>
      <c r="N132" s="165" t="s">
        <v>45</v>
      </c>
      <c r="O132" s="55"/>
      <c r="P132" s="166">
        <f>O132*H132</f>
        <v>0</v>
      </c>
      <c r="Q132" s="166">
        <v>0</v>
      </c>
      <c r="R132" s="166">
        <f>Q132*H132</f>
        <v>0</v>
      </c>
      <c r="S132" s="166">
        <v>0</v>
      </c>
      <c r="T132" s="167">
        <f>S132*H132</f>
        <v>0</v>
      </c>
      <c r="AR132" s="168" t="s">
        <v>316</v>
      </c>
      <c r="AT132" s="168" t="s">
        <v>168</v>
      </c>
      <c r="AU132" s="168" t="s">
        <v>88</v>
      </c>
      <c r="AY132" s="17" t="s">
        <v>166</v>
      </c>
      <c r="BE132" s="169">
        <f>IF(N132="základní",J132,0)</f>
        <v>0</v>
      </c>
      <c r="BF132" s="169">
        <f>IF(N132="snížená",J132,0)</f>
        <v>0</v>
      </c>
      <c r="BG132" s="169">
        <f>IF(N132="zákl. přenesená",J132,0)</f>
        <v>0</v>
      </c>
      <c r="BH132" s="169">
        <f>IF(N132="sníž. přenesená",J132,0)</f>
        <v>0</v>
      </c>
      <c r="BI132" s="169">
        <f>IF(N132="nulová",J132,0)</f>
        <v>0</v>
      </c>
      <c r="BJ132" s="17" t="s">
        <v>21</v>
      </c>
      <c r="BK132" s="169">
        <f>ROUND(I132*H132,2)</f>
        <v>0</v>
      </c>
      <c r="BL132" s="17" t="s">
        <v>316</v>
      </c>
      <c r="BM132" s="168" t="s">
        <v>635</v>
      </c>
    </row>
    <row r="133" spans="2:65" s="11" customFormat="1" ht="22.8" customHeight="1">
      <c r="B133" s="143"/>
      <c r="D133" s="144" t="s">
        <v>79</v>
      </c>
      <c r="E133" s="154" t="s">
        <v>324</v>
      </c>
      <c r="F133" s="154" t="s">
        <v>325</v>
      </c>
      <c r="I133" s="146"/>
      <c r="J133" s="155">
        <f>BK133</f>
        <v>0</v>
      </c>
      <c r="L133" s="143"/>
      <c r="M133" s="148"/>
      <c r="N133" s="149"/>
      <c r="O133" s="149"/>
      <c r="P133" s="150">
        <f>P134</f>
        <v>0</v>
      </c>
      <c r="Q133" s="149"/>
      <c r="R133" s="150">
        <f>R134</f>
        <v>0</v>
      </c>
      <c r="S133" s="149"/>
      <c r="T133" s="151">
        <f>T134</f>
        <v>0</v>
      </c>
      <c r="AR133" s="144" t="s">
        <v>188</v>
      </c>
      <c r="AT133" s="152" t="s">
        <v>79</v>
      </c>
      <c r="AU133" s="152" t="s">
        <v>21</v>
      </c>
      <c r="AY133" s="144" t="s">
        <v>166</v>
      </c>
      <c r="BK133" s="153">
        <f>BK134</f>
        <v>0</v>
      </c>
    </row>
    <row r="134" spans="2:65" s="1" customFormat="1" ht="24" customHeight="1">
      <c r="B134" s="156"/>
      <c r="C134" s="157" t="s">
        <v>188</v>
      </c>
      <c r="D134" s="157" t="s">
        <v>168</v>
      </c>
      <c r="E134" s="158" t="s">
        <v>636</v>
      </c>
      <c r="F134" s="159" t="s">
        <v>327</v>
      </c>
      <c r="G134" s="160" t="s">
        <v>242</v>
      </c>
      <c r="H134" s="161">
        <v>1</v>
      </c>
      <c r="I134" s="162"/>
      <c r="J134" s="163">
        <f>ROUND(I134*H134,2)</f>
        <v>0</v>
      </c>
      <c r="K134" s="159" t="s">
        <v>172</v>
      </c>
      <c r="L134" s="32"/>
      <c r="M134" s="164" t="s">
        <v>1</v>
      </c>
      <c r="N134" s="165" t="s">
        <v>45</v>
      </c>
      <c r="O134" s="55"/>
      <c r="P134" s="166">
        <f>O134*H134</f>
        <v>0</v>
      </c>
      <c r="Q134" s="166">
        <v>0</v>
      </c>
      <c r="R134" s="166">
        <f>Q134*H134</f>
        <v>0</v>
      </c>
      <c r="S134" s="166">
        <v>0</v>
      </c>
      <c r="T134" s="167">
        <f>S134*H134</f>
        <v>0</v>
      </c>
      <c r="AR134" s="168" t="s">
        <v>316</v>
      </c>
      <c r="AT134" s="168" t="s">
        <v>168</v>
      </c>
      <c r="AU134" s="168" t="s">
        <v>88</v>
      </c>
      <c r="AY134" s="17" t="s">
        <v>166</v>
      </c>
      <c r="BE134" s="169">
        <f>IF(N134="základní",J134,0)</f>
        <v>0</v>
      </c>
      <c r="BF134" s="169">
        <f>IF(N134="snížená",J134,0)</f>
        <v>0</v>
      </c>
      <c r="BG134" s="169">
        <f>IF(N134="zákl. přenesená",J134,0)</f>
        <v>0</v>
      </c>
      <c r="BH134" s="169">
        <f>IF(N134="sníž. přenesená",J134,0)</f>
        <v>0</v>
      </c>
      <c r="BI134" s="169">
        <f>IF(N134="nulová",J134,0)</f>
        <v>0</v>
      </c>
      <c r="BJ134" s="17" t="s">
        <v>21</v>
      </c>
      <c r="BK134" s="169">
        <f>ROUND(I134*H134,2)</f>
        <v>0</v>
      </c>
      <c r="BL134" s="17" t="s">
        <v>316</v>
      </c>
      <c r="BM134" s="168" t="s">
        <v>637</v>
      </c>
    </row>
    <row r="135" spans="2:65" s="11" customFormat="1" ht="22.8" customHeight="1">
      <c r="B135" s="143"/>
      <c r="D135" s="144" t="s">
        <v>79</v>
      </c>
      <c r="E135" s="154" t="s">
        <v>329</v>
      </c>
      <c r="F135" s="154" t="s">
        <v>330</v>
      </c>
      <c r="I135" s="146"/>
      <c r="J135" s="155">
        <f>BK135</f>
        <v>0</v>
      </c>
      <c r="L135" s="143"/>
      <c r="M135" s="148"/>
      <c r="N135" s="149"/>
      <c r="O135" s="149"/>
      <c r="P135" s="150">
        <f>P136</f>
        <v>0</v>
      </c>
      <c r="Q135" s="149"/>
      <c r="R135" s="150">
        <f>R136</f>
        <v>0</v>
      </c>
      <c r="S135" s="149"/>
      <c r="T135" s="151">
        <f>T136</f>
        <v>0</v>
      </c>
      <c r="AR135" s="144" t="s">
        <v>188</v>
      </c>
      <c r="AT135" s="152" t="s">
        <v>79</v>
      </c>
      <c r="AU135" s="152" t="s">
        <v>21</v>
      </c>
      <c r="AY135" s="144" t="s">
        <v>166</v>
      </c>
      <c r="BK135" s="153">
        <f>BK136</f>
        <v>0</v>
      </c>
    </row>
    <row r="136" spans="2:65" s="1" customFormat="1" ht="24" customHeight="1">
      <c r="B136" s="156"/>
      <c r="C136" s="157" t="s">
        <v>194</v>
      </c>
      <c r="D136" s="157" t="s">
        <v>168</v>
      </c>
      <c r="E136" s="158" t="s">
        <v>638</v>
      </c>
      <c r="F136" s="159" t="s">
        <v>332</v>
      </c>
      <c r="G136" s="160" t="s">
        <v>242</v>
      </c>
      <c r="H136" s="161">
        <v>1</v>
      </c>
      <c r="I136" s="162"/>
      <c r="J136" s="163">
        <f>ROUND(I136*H136,2)</f>
        <v>0</v>
      </c>
      <c r="K136" s="159" t="s">
        <v>172</v>
      </c>
      <c r="L136" s="32"/>
      <c r="M136" s="189" t="s">
        <v>1</v>
      </c>
      <c r="N136" s="190" t="s">
        <v>45</v>
      </c>
      <c r="O136" s="191"/>
      <c r="P136" s="192">
        <f>O136*H136</f>
        <v>0</v>
      </c>
      <c r="Q136" s="192">
        <v>0</v>
      </c>
      <c r="R136" s="192">
        <f>Q136*H136</f>
        <v>0</v>
      </c>
      <c r="S136" s="192">
        <v>0</v>
      </c>
      <c r="T136" s="193">
        <f>S136*H136</f>
        <v>0</v>
      </c>
      <c r="AR136" s="168" t="s">
        <v>316</v>
      </c>
      <c r="AT136" s="168" t="s">
        <v>168</v>
      </c>
      <c r="AU136" s="168" t="s">
        <v>88</v>
      </c>
      <c r="AY136" s="17" t="s">
        <v>166</v>
      </c>
      <c r="BE136" s="169">
        <f>IF(N136="základní",J136,0)</f>
        <v>0</v>
      </c>
      <c r="BF136" s="169">
        <f>IF(N136="snížená",J136,0)</f>
        <v>0</v>
      </c>
      <c r="BG136" s="169">
        <f>IF(N136="zákl. přenesená",J136,0)</f>
        <v>0</v>
      </c>
      <c r="BH136" s="169">
        <f>IF(N136="sníž. přenesená",J136,0)</f>
        <v>0</v>
      </c>
      <c r="BI136" s="169">
        <f>IF(N136="nulová",J136,0)</f>
        <v>0</v>
      </c>
      <c r="BJ136" s="17" t="s">
        <v>21</v>
      </c>
      <c r="BK136" s="169">
        <f>ROUND(I136*H136,2)</f>
        <v>0</v>
      </c>
      <c r="BL136" s="17" t="s">
        <v>316</v>
      </c>
      <c r="BM136" s="168" t="s">
        <v>639</v>
      </c>
    </row>
    <row r="137" spans="2:65" s="1" customFormat="1" ht="6.9" customHeight="1">
      <c r="B137" s="44"/>
      <c r="C137" s="45"/>
      <c r="D137" s="45"/>
      <c r="E137" s="45"/>
      <c r="F137" s="45"/>
      <c r="G137" s="45"/>
      <c r="H137" s="45"/>
      <c r="I137" s="117"/>
      <c r="J137" s="45"/>
      <c r="K137" s="45"/>
      <c r="L137" s="32"/>
    </row>
  </sheetData>
  <autoFilter ref="C124:K136" xr:uid="{00000000-0009-0000-0000-000005000000}"/>
  <mergeCells count="12">
    <mergeCell ref="E117:H117"/>
    <mergeCell ref="L2:V2"/>
    <mergeCell ref="E85:H85"/>
    <mergeCell ref="E87:H87"/>
    <mergeCell ref="E89:H89"/>
    <mergeCell ref="E113:H113"/>
    <mergeCell ref="E115:H11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1070"/>
  <sheetViews>
    <sheetView showGridLines="0" topLeftCell="A1048" workbookViewId="0">
      <selection activeCell="C1066" sqref="C1066"/>
    </sheetView>
  </sheetViews>
  <sheetFormatPr defaultRowHeight="14.4"/>
  <cols>
    <col min="1" max="1" width="8.28515625" customWidth="1"/>
    <col min="2" max="2" width="1.7109375" customWidth="1"/>
    <col min="3" max="3" width="4.140625" customWidth="1"/>
    <col min="4" max="4" width="4.28515625" customWidth="1"/>
    <col min="5" max="5" width="17.140625" customWidth="1"/>
    <col min="6" max="6" width="50.85546875" customWidth="1"/>
    <col min="7" max="7" width="7" customWidth="1"/>
    <col min="8" max="8" width="11.42578125" customWidth="1"/>
    <col min="9" max="9" width="20.140625" style="93" customWidth="1"/>
    <col min="10" max="10" width="20.140625" customWidth="1"/>
    <col min="11" max="11" width="20.140625" hidden="1"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1" t="s">
        <v>5</v>
      </c>
      <c r="M2" s="232"/>
      <c r="N2" s="232"/>
      <c r="O2" s="232"/>
      <c r="P2" s="232"/>
      <c r="Q2" s="232"/>
      <c r="R2" s="232"/>
      <c r="S2" s="232"/>
      <c r="T2" s="232"/>
      <c r="U2" s="232"/>
      <c r="V2" s="232"/>
      <c r="AT2" s="17" t="s">
        <v>113</v>
      </c>
    </row>
    <row r="3" spans="2:46" ht="6.9" customHeight="1">
      <c r="B3" s="18"/>
      <c r="C3" s="19"/>
      <c r="D3" s="19"/>
      <c r="E3" s="19"/>
      <c r="F3" s="19"/>
      <c r="G3" s="19"/>
      <c r="H3" s="19"/>
      <c r="I3" s="94"/>
      <c r="J3" s="19"/>
      <c r="K3" s="19"/>
      <c r="L3" s="20"/>
      <c r="AT3" s="17" t="s">
        <v>88</v>
      </c>
    </row>
    <row r="4" spans="2:46" ht="24.9" customHeight="1">
      <c r="B4" s="20"/>
      <c r="D4" s="21" t="s">
        <v>133</v>
      </c>
      <c r="L4" s="20"/>
      <c r="M4" s="95" t="s">
        <v>10</v>
      </c>
      <c r="AT4" s="17" t="s">
        <v>3</v>
      </c>
    </row>
    <row r="5" spans="2:46" ht="6.9" customHeight="1">
      <c r="B5" s="20"/>
      <c r="L5" s="20"/>
    </row>
    <row r="6" spans="2:46" ht="12" customHeight="1">
      <c r="B6" s="20"/>
      <c r="D6" s="27" t="s">
        <v>16</v>
      </c>
      <c r="L6" s="20"/>
    </row>
    <row r="7" spans="2:46" ht="16.5" customHeight="1">
      <c r="B7" s="20"/>
      <c r="E7" s="263" t="str">
        <f>'Rekapitulace stavby'!K6</f>
        <v>Modernizace provozu Dykových školek,Křtiny, III.etapa</v>
      </c>
      <c r="F7" s="264"/>
      <c r="G7" s="264"/>
      <c r="H7" s="264"/>
      <c r="L7" s="20"/>
    </row>
    <row r="8" spans="2:46" ht="12" customHeight="1">
      <c r="B8" s="20"/>
      <c r="D8" s="27" t="s">
        <v>134</v>
      </c>
      <c r="L8" s="20"/>
    </row>
    <row r="9" spans="2:46" s="1" customFormat="1" ht="16.5" customHeight="1">
      <c r="B9" s="32"/>
      <c r="E9" s="263" t="s">
        <v>640</v>
      </c>
      <c r="F9" s="265"/>
      <c r="G9" s="265"/>
      <c r="H9" s="265"/>
      <c r="I9" s="96"/>
      <c r="L9" s="32"/>
    </row>
    <row r="10" spans="2:46" s="1" customFormat="1" ht="12" customHeight="1">
      <c r="B10" s="32"/>
      <c r="D10" s="27" t="s">
        <v>136</v>
      </c>
      <c r="I10" s="96"/>
      <c r="L10" s="32"/>
    </row>
    <row r="11" spans="2:46" s="1" customFormat="1" ht="36.9" customHeight="1">
      <c r="B11" s="32"/>
      <c r="E11" s="239" t="s">
        <v>641</v>
      </c>
      <c r="F11" s="265"/>
      <c r="G11" s="265"/>
      <c r="H11" s="265"/>
      <c r="I11" s="96"/>
      <c r="L11" s="32"/>
    </row>
    <row r="12" spans="2:46" s="1" customFormat="1" ht="10.199999999999999">
      <c r="B12" s="32"/>
      <c r="I12" s="96"/>
      <c r="L12" s="32"/>
    </row>
    <row r="13" spans="2:46" s="1" customFormat="1" ht="12" customHeight="1">
      <c r="B13" s="32"/>
      <c r="D13" s="27" t="s">
        <v>19</v>
      </c>
      <c r="F13" s="25" t="s">
        <v>1</v>
      </c>
      <c r="I13" s="97" t="s">
        <v>20</v>
      </c>
      <c r="J13" s="25" t="s">
        <v>1</v>
      </c>
      <c r="L13" s="32"/>
    </row>
    <row r="14" spans="2:46" s="1" customFormat="1" ht="12" customHeight="1">
      <c r="B14" s="32"/>
      <c r="D14" s="27" t="s">
        <v>22</v>
      </c>
      <c r="F14" s="25" t="s">
        <v>23</v>
      </c>
      <c r="I14" s="97" t="s">
        <v>24</v>
      </c>
      <c r="J14" s="52" t="str">
        <f>'Rekapitulace stavby'!AN8</f>
        <v>22. 1. 2018</v>
      </c>
      <c r="L14" s="32"/>
    </row>
    <row r="15" spans="2:46" s="1" customFormat="1" ht="10.8" customHeight="1">
      <c r="B15" s="32"/>
      <c r="I15" s="96"/>
      <c r="L15" s="32"/>
    </row>
    <row r="16" spans="2:46" s="1" customFormat="1" ht="12" customHeight="1">
      <c r="B16" s="32"/>
      <c r="D16" s="27" t="s">
        <v>28</v>
      </c>
      <c r="I16" s="97" t="s">
        <v>29</v>
      </c>
      <c r="J16" s="25" t="s">
        <v>1</v>
      </c>
      <c r="L16" s="32"/>
    </row>
    <row r="17" spans="2:12" s="1" customFormat="1" ht="18" customHeight="1">
      <c r="B17" s="32"/>
      <c r="E17" s="25" t="s">
        <v>30</v>
      </c>
      <c r="I17" s="97" t="s">
        <v>31</v>
      </c>
      <c r="J17" s="25" t="s">
        <v>1</v>
      </c>
      <c r="L17" s="32"/>
    </row>
    <row r="18" spans="2:12" s="1" customFormat="1" ht="6.9" customHeight="1">
      <c r="B18" s="32"/>
      <c r="I18" s="96"/>
      <c r="L18" s="32"/>
    </row>
    <row r="19" spans="2:12" s="1" customFormat="1" ht="12" customHeight="1">
      <c r="B19" s="32"/>
      <c r="D19" s="27" t="s">
        <v>32</v>
      </c>
      <c r="I19" s="97" t="s">
        <v>29</v>
      </c>
      <c r="J19" s="28" t="str">
        <f>'Rekapitulace stavby'!AN13</f>
        <v>Vyplň údaj</v>
      </c>
      <c r="L19" s="32"/>
    </row>
    <row r="20" spans="2:12" s="1" customFormat="1" ht="18" customHeight="1">
      <c r="B20" s="32"/>
      <c r="E20" s="266" t="str">
        <f>'Rekapitulace stavby'!E14</f>
        <v>Vyplň údaj</v>
      </c>
      <c r="F20" s="242"/>
      <c r="G20" s="242"/>
      <c r="H20" s="242"/>
      <c r="I20" s="97" t="s">
        <v>31</v>
      </c>
      <c r="J20" s="28" t="str">
        <f>'Rekapitulace stavby'!AN14</f>
        <v>Vyplň údaj</v>
      </c>
      <c r="L20" s="32"/>
    </row>
    <row r="21" spans="2:12" s="1" customFormat="1" ht="6.9" customHeight="1">
      <c r="B21" s="32"/>
      <c r="I21" s="96"/>
      <c r="L21" s="32"/>
    </row>
    <row r="22" spans="2:12" s="1" customFormat="1" ht="12" customHeight="1">
      <c r="B22" s="32"/>
      <c r="D22" s="27" t="s">
        <v>34</v>
      </c>
      <c r="I22" s="97" t="s">
        <v>29</v>
      </c>
      <c r="J22" s="25" t="s">
        <v>1</v>
      </c>
      <c r="L22" s="32"/>
    </row>
    <row r="23" spans="2:12" s="1" customFormat="1" ht="18" customHeight="1">
      <c r="B23" s="32"/>
      <c r="E23" s="25" t="s">
        <v>35</v>
      </c>
      <c r="I23" s="97" t="s">
        <v>31</v>
      </c>
      <c r="J23" s="25" t="s">
        <v>1</v>
      </c>
      <c r="L23" s="32"/>
    </row>
    <row r="24" spans="2:12" s="1" customFormat="1" ht="6.9" customHeight="1">
      <c r="B24" s="32"/>
      <c r="I24" s="96"/>
      <c r="L24" s="32"/>
    </row>
    <row r="25" spans="2:12" s="1" customFormat="1" ht="12" customHeight="1">
      <c r="B25" s="32"/>
      <c r="D25" s="27" t="s">
        <v>37</v>
      </c>
      <c r="I25" s="97" t="s">
        <v>29</v>
      </c>
      <c r="J25" s="25" t="str">
        <f>IF('Rekapitulace stavby'!AN19="","",'Rekapitulace stavby'!AN19)</f>
        <v/>
      </c>
      <c r="L25" s="32"/>
    </row>
    <row r="26" spans="2:12" s="1" customFormat="1" ht="18" customHeight="1">
      <c r="B26" s="32"/>
      <c r="E26" s="25" t="str">
        <f>IF('Rekapitulace stavby'!E20="","",'Rekapitulace stavby'!E20)</f>
        <v xml:space="preserve"> </v>
      </c>
      <c r="I26" s="97" t="s">
        <v>31</v>
      </c>
      <c r="J26" s="25" t="str">
        <f>IF('Rekapitulace stavby'!AN20="","",'Rekapitulace stavby'!AN20)</f>
        <v/>
      </c>
      <c r="L26" s="32"/>
    </row>
    <row r="27" spans="2:12" s="1" customFormat="1" ht="6.9" customHeight="1">
      <c r="B27" s="32"/>
      <c r="I27" s="96"/>
      <c r="L27" s="32"/>
    </row>
    <row r="28" spans="2:12" s="1" customFormat="1" ht="12" customHeight="1">
      <c r="B28" s="32"/>
      <c r="D28" s="27" t="s">
        <v>39</v>
      </c>
      <c r="I28" s="96"/>
      <c r="L28" s="32"/>
    </row>
    <row r="29" spans="2:12" s="7" customFormat="1" ht="16.5" customHeight="1">
      <c r="B29" s="98"/>
      <c r="E29" s="246" t="s">
        <v>1</v>
      </c>
      <c r="F29" s="246"/>
      <c r="G29" s="246"/>
      <c r="H29" s="246"/>
      <c r="I29" s="99"/>
      <c r="L29" s="98"/>
    </row>
    <row r="30" spans="2:12" s="1" customFormat="1" ht="6.9" customHeight="1">
      <c r="B30" s="32"/>
      <c r="I30" s="96"/>
      <c r="L30" s="32"/>
    </row>
    <row r="31" spans="2:12" s="1" customFormat="1" ht="6.9" customHeight="1">
      <c r="B31" s="32"/>
      <c r="D31" s="53"/>
      <c r="E31" s="53"/>
      <c r="F31" s="53"/>
      <c r="G31" s="53"/>
      <c r="H31" s="53"/>
      <c r="I31" s="100"/>
      <c r="J31" s="53"/>
      <c r="K31" s="53"/>
      <c r="L31" s="32"/>
    </row>
    <row r="32" spans="2:12" s="1" customFormat="1" ht="25.35" customHeight="1">
      <c r="B32" s="32"/>
      <c r="D32" s="101" t="s">
        <v>40</v>
      </c>
      <c r="I32" s="96"/>
      <c r="J32" s="66">
        <f>ROUND(J154, 2)</f>
        <v>0</v>
      </c>
      <c r="L32" s="32"/>
    </row>
    <row r="33" spans="2:12" s="1" customFormat="1" ht="6.9" customHeight="1">
      <c r="B33" s="32"/>
      <c r="D33" s="53"/>
      <c r="E33" s="53"/>
      <c r="F33" s="53"/>
      <c r="G33" s="53"/>
      <c r="H33" s="53"/>
      <c r="I33" s="100"/>
      <c r="J33" s="53"/>
      <c r="K33" s="53"/>
      <c r="L33" s="32"/>
    </row>
    <row r="34" spans="2:12" s="1" customFormat="1" ht="14.4" customHeight="1">
      <c r="B34" s="32"/>
      <c r="F34" s="35" t="s">
        <v>42</v>
      </c>
      <c r="I34" s="102" t="s">
        <v>41</v>
      </c>
      <c r="J34" s="35" t="s">
        <v>43</v>
      </c>
      <c r="L34" s="32"/>
    </row>
    <row r="35" spans="2:12" s="1" customFormat="1" ht="14.4" customHeight="1">
      <c r="B35" s="32"/>
      <c r="D35" s="103" t="s">
        <v>44</v>
      </c>
      <c r="E35" s="27" t="s">
        <v>45</v>
      </c>
      <c r="F35" s="104">
        <f>ROUND((SUM(BE154:BE1066)),  2)</f>
        <v>0</v>
      </c>
      <c r="I35" s="105">
        <v>0.21</v>
      </c>
      <c r="J35" s="104">
        <f>ROUND(((SUM(BE154:BE1066))*I35),  2)</f>
        <v>0</v>
      </c>
      <c r="L35" s="32"/>
    </row>
    <row r="36" spans="2:12" s="1" customFormat="1" ht="14.4" customHeight="1">
      <c r="B36" s="32"/>
      <c r="E36" s="27" t="s">
        <v>46</v>
      </c>
      <c r="F36" s="104">
        <f>ROUND((SUM(BF154:BF1066)),  2)</f>
        <v>0</v>
      </c>
      <c r="I36" s="105">
        <v>0.15</v>
      </c>
      <c r="J36" s="104">
        <f>ROUND(((SUM(BF154:BF1066))*I36),  2)</f>
        <v>0</v>
      </c>
      <c r="L36" s="32"/>
    </row>
    <row r="37" spans="2:12" s="1" customFormat="1" ht="14.4" hidden="1" customHeight="1">
      <c r="B37" s="32"/>
      <c r="E37" s="27" t="s">
        <v>47</v>
      </c>
      <c r="F37" s="104">
        <f>ROUND((SUM(BG154:BG1066)),  2)</f>
        <v>0</v>
      </c>
      <c r="I37" s="105">
        <v>0.21</v>
      </c>
      <c r="J37" s="104">
        <f>0</f>
        <v>0</v>
      </c>
      <c r="L37" s="32"/>
    </row>
    <row r="38" spans="2:12" s="1" customFormat="1" ht="14.4" hidden="1" customHeight="1">
      <c r="B38" s="32"/>
      <c r="E38" s="27" t="s">
        <v>48</v>
      </c>
      <c r="F38" s="104">
        <f>ROUND((SUM(BH154:BH1066)),  2)</f>
        <v>0</v>
      </c>
      <c r="I38" s="105">
        <v>0.15</v>
      </c>
      <c r="J38" s="104">
        <f>0</f>
        <v>0</v>
      </c>
      <c r="L38" s="32"/>
    </row>
    <row r="39" spans="2:12" s="1" customFormat="1" ht="14.4" hidden="1" customHeight="1">
      <c r="B39" s="32"/>
      <c r="E39" s="27" t="s">
        <v>49</v>
      </c>
      <c r="F39" s="104">
        <f>ROUND((SUM(BI154:BI1066)),  2)</f>
        <v>0</v>
      </c>
      <c r="I39" s="105">
        <v>0</v>
      </c>
      <c r="J39" s="104">
        <f>0</f>
        <v>0</v>
      </c>
      <c r="L39" s="32"/>
    </row>
    <row r="40" spans="2:12" s="1" customFormat="1" ht="6.9" customHeight="1">
      <c r="B40" s="32"/>
      <c r="I40" s="96"/>
      <c r="L40" s="32"/>
    </row>
    <row r="41" spans="2:12" s="1" customFormat="1" ht="25.35" customHeight="1">
      <c r="B41" s="32"/>
      <c r="C41" s="106"/>
      <c r="D41" s="107" t="s">
        <v>50</v>
      </c>
      <c r="E41" s="57"/>
      <c r="F41" s="57"/>
      <c r="G41" s="108" t="s">
        <v>51</v>
      </c>
      <c r="H41" s="109" t="s">
        <v>52</v>
      </c>
      <c r="I41" s="110"/>
      <c r="J41" s="111">
        <f>SUM(J32:J39)</f>
        <v>0</v>
      </c>
      <c r="K41" s="112"/>
      <c r="L41" s="32"/>
    </row>
    <row r="42" spans="2:12" s="1" customFormat="1" ht="14.4" customHeight="1">
      <c r="B42" s="32"/>
      <c r="I42" s="96"/>
      <c r="L42" s="32"/>
    </row>
    <row r="43" spans="2:12" ht="14.4" customHeight="1">
      <c r="B43" s="20"/>
      <c r="L43" s="20"/>
    </row>
    <row r="44" spans="2:12" ht="14.4" customHeight="1">
      <c r="B44" s="20"/>
      <c r="L44" s="20"/>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53</v>
      </c>
      <c r="E50" s="42"/>
      <c r="F50" s="42"/>
      <c r="G50" s="41" t="s">
        <v>54</v>
      </c>
      <c r="H50" s="42"/>
      <c r="I50" s="113"/>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55</v>
      </c>
      <c r="E61" s="34"/>
      <c r="F61" s="114" t="s">
        <v>56</v>
      </c>
      <c r="G61" s="43" t="s">
        <v>55</v>
      </c>
      <c r="H61" s="34"/>
      <c r="I61" s="115"/>
      <c r="J61" s="116" t="s">
        <v>56</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57</v>
      </c>
      <c r="E65" s="42"/>
      <c r="F65" s="42"/>
      <c r="G65" s="41" t="s">
        <v>58</v>
      </c>
      <c r="H65" s="42"/>
      <c r="I65" s="113"/>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55</v>
      </c>
      <c r="E76" s="34"/>
      <c r="F76" s="114" t="s">
        <v>56</v>
      </c>
      <c r="G76" s="43" t="s">
        <v>55</v>
      </c>
      <c r="H76" s="34"/>
      <c r="I76" s="115"/>
      <c r="J76" s="116" t="s">
        <v>56</v>
      </c>
      <c r="K76" s="34"/>
      <c r="L76" s="32"/>
    </row>
    <row r="77" spans="2:12" s="1" customFormat="1" ht="14.4" customHeight="1">
      <c r="B77" s="44"/>
      <c r="C77" s="45"/>
      <c r="D77" s="45"/>
      <c r="E77" s="45"/>
      <c r="F77" s="45"/>
      <c r="G77" s="45"/>
      <c r="H77" s="45"/>
      <c r="I77" s="117"/>
      <c r="J77" s="45"/>
      <c r="K77" s="45"/>
      <c r="L77" s="32"/>
    </row>
    <row r="81" spans="2:12" s="1" customFormat="1" ht="6.9" customHeight="1">
      <c r="B81" s="46"/>
      <c r="C81" s="47"/>
      <c r="D81" s="47"/>
      <c r="E81" s="47"/>
      <c r="F81" s="47"/>
      <c r="G81" s="47"/>
      <c r="H81" s="47"/>
      <c r="I81" s="118"/>
      <c r="J81" s="47"/>
      <c r="K81" s="47"/>
      <c r="L81" s="32"/>
    </row>
    <row r="82" spans="2:12" s="1" customFormat="1" ht="24.9" customHeight="1">
      <c r="B82" s="32"/>
      <c r="C82" s="21" t="s">
        <v>138</v>
      </c>
      <c r="I82" s="96"/>
      <c r="L82" s="32"/>
    </row>
    <row r="83" spans="2:12" s="1" customFormat="1" ht="6.9" customHeight="1">
      <c r="B83" s="32"/>
      <c r="I83" s="96"/>
      <c r="L83" s="32"/>
    </row>
    <row r="84" spans="2:12" s="1" customFormat="1" ht="12" customHeight="1">
      <c r="B84" s="32"/>
      <c r="C84" s="27" t="s">
        <v>16</v>
      </c>
      <c r="I84" s="96"/>
      <c r="L84" s="32"/>
    </row>
    <row r="85" spans="2:12" s="1" customFormat="1" ht="16.5" customHeight="1">
      <c r="B85" s="32"/>
      <c r="E85" s="263" t="str">
        <f>E7</f>
        <v>Modernizace provozu Dykových školek,Křtiny, III.etapa</v>
      </c>
      <c r="F85" s="264"/>
      <c r="G85" s="264"/>
      <c r="H85" s="264"/>
      <c r="I85" s="96"/>
      <c r="L85" s="32"/>
    </row>
    <row r="86" spans="2:12" ht="12" customHeight="1">
      <c r="B86" s="20"/>
      <c r="C86" s="27" t="s">
        <v>134</v>
      </c>
      <c r="L86" s="20"/>
    </row>
    <row r="87" spans="2:12" s="1" customFormat="1" ht="16.5" customHeight="1">
      <c r="B87" s="32"/>
      <c r="E87" s="263" t="s">
        <v>640</v>
      </c>
      <c r="F87" s="265"/>
      <c r="G87" s="265"/>
      <c r="H87" s="265"/>
      <c r="I87" s="96"/>
      <c r="L87" s="32"/>
    </row>
    <row r="88" spans="2:12" s="1" customFormat="1" ht="12" customHeight="1">
      <c r="B88" s="32"/>
      <c r="C88" s="27" t="s">
        <v>136</v>
      </c>
      <c r="I88" s="96"/>
      <c r="L88" s="32"/>
    </row>
    <row r="89" spans="2:12" s="1" customFormat="1" ht="16.5" customHeight="1">
      <c r="B89" s="32"/>
      <c r="E89" s="239" t="str">
        <f>E11</f>
        <v>SO 06-1 - Správní budova- stavební část</v>
      </c>
      <c r="F89" s="265"/>
      <c r="G89" s="265"/>
      <c r="H89" s="265"/>
      <c r="I89" s="96"/>
      <c r="L89" s="32"/>
    </row>
    <row r="90" spans="2:12" s="1" customFormat="1" ht="6.9" customHeight="1">
      <c r="B90" s="32"/>
      <c r="I90" s="96"/>
      <c r="L90" s="32"/>
    </row>
    <row r="91" spans="2:12" s="1" customFormat="1" ht="12" customHeight="1">
      <c r="B91" s="32"/>
      <c r="C91" s="27" t="s">
        <v>22</v>
      </c>
      <c r="F91" s="25" t="str">
        <f>F14</f>
        <v>k.ú.Křtiny</v>
      </c>
      <c r="I91" s="97" t="s">
        <v>24</v>
      </c>
      <c r="J91" s="52" t="str">
        <f>IF(J14="","",J14)</f>
        <v>22. 1. 2018</v>
      </c>
      <c r="L91" s="32"/>
    </row>
    <row r="92" spans="2:12" s="1" customFormat="1" ht="6.9" customHeight="1">
      <c r="B92" s="32"/>
      <c r="I92" s="96"/>
      <c r="L92" s="32"/>
    </row>
    <row r="93" spans="2:12" s="1" customFormat="1" ht="27.9" customHeight="1">
      <c r="B93" s="32"/>
      <c r="C93" s="27" t="s">
        <v>28</v>
      </c>
      <c r="F93" s="25" t="str">
        <f>E17</f>
        <v>Mendelova univerzita v Brně</v>
      </c>
      <c r="I93" s="97" t="s">
        <v>34</v>
      </c>
      <c r="J93" s="30" t="str">
        <f>E23</f>
        <v>ZAHRADA Olomouc s.r.o.</v>
      </c>
      <c r="L93" s="32"/>
    </row>
    <row r="94" spans="2:12" s="1" customFormat="1" ht="15.15" customHeight="1">
      <c r="B94" s="32"/>
      <c r="C94" s="27" t="s">
        <v>32</v>
      </c>
      <c r="F94" s="25" t="str">
        <f>IF(E20="","",E20)</f>
        <v>Vyplň údaj</v>
      </c>
      <c r="I94" s="97" t="s">
        <v>37</v>
      </c>
      <c r="J94" s="30" t="str">
        <f>E26</f>
        <v xml:space="preserve"> </v>
      </c>
      <c r="L94" s="32"/>
    </row>
    <row r="95" spans="2:12" s="1" customFormat="1" ht="10.35" customHeight="1">
      <c r="B95" s="32"/>
      <c r="I95" s="96"/>
      <c r="L95" s="32"/>
    </row>
    <row r="96" spans="2:12" s="1" customFormat="1" ht="29.25" customHeight="1">
      <c r="B96" s="32"/>
      <c r="C96" s="119" t="s">
        <v>139</v>
      </c>
      <c r="D96" s="106"/>
      <c r="E96" s="106"/>
      <c r="F96" s="106"/>
      <c r="G96" s="106"/>
      <c r="H96" s="106"/>
      <c r="I96" s="120"/>
      <c r="J96" s="121" t="s">
        <v>140</v>
      </c>
      <c r="K96" s="106"/>
      <c r="L96" s="32"/>
    </row>
    <row r="97" spans="2:47" s="1" customFormat="1" ht="10.35" customHeight="1">
      <c r="B97" s="32"/>
      <c r="I97" s="96"/>
      <c r="L97" s="32"/>
    </row>
    <row r="98" spans="2:47" s="1" customFormat="1" ht="22.8" customHeight="1">
      <c r="B98" s="32"/>
      <c r="C98" s="122" t="s">
        <v>141</v>
      </c>
      <c r="I98" s="96"/>
      <c r="J98" s="66">
        <f>J154</f>
        <v>0</v>
      </c>
      <c r="L98" s="32"/>
      <c r="AU98" s="17" t="s">
        <v>142</v>
      </c>
    </row>
    <row r="99" spans="2:47" s="8" customFormat="1" ht="24.9" customHeight="1">
      <c r="B99" s="123"/>
      <c r="D99" s="124" t="s">
        <v>143</v>
      </c>
      <c r="E99" s="125"/>
      <c r="F99" s="125"/>
      <c r="G99" s="125"/>
      <c r="H99" s="125"/>
      <c r="I99" s="126"/>
      <c r="J99" s="127">
        <f>J155</f>
        <v>0</v>
      </c>
      <c r="L99" s="123"/>
    </row>
    <row r="100" spans="2:47" s="9" customFormat="1" ht="19.95" customHeight="1">
      <c r="B100" s="128"/>
      <c r="D100" s="129" t="s">
        <v>144</v>
      </c>
      <c r="E100" s="130"/>
      <c r="F100" s="130"/>
      <c r="G100" s="130"/>
      <c r="H100" s="130"/>
      <c r="I100" s="131"/>
      <c r="J100" s="132">
        <f>J156</f>
        <v>0</v>
      </c>
      <c r="L100" s="128"/>
    </row>
    <row r="101" spans="2:47" s="9" customFormat="1" ht="19.95" customHeight="1">
      <c r="B101" s="128"/>
      <c r="D101" s="129" t="s">
        <v>145</v>
      </c>
      <c r="E101" s="130"/>
      <c r="F101" s="130"/>
      <c r="G101" s="130"/>
      <c r="H101" s="130"/>
      <c r="I101" s="131"/>
      <c r="J101" s="132">
        <f>J192</f>
        <v>0</v>
      </c>
      <c r="L101" s="128"/>
    </row>
    <row r="102" spans="2:47" s="9" customFormat="1" ht="19.95" customHeight="1">
      <c r="B102" s="128"/>
      <c r="D102" s="129" t="s">
        <v>642</v>
      </c>
      <c r="E102" s="130"/>
      <c r="F102" s="130"/>
      <c r="G102" s="130"/>
      <c r="H102" s="130"/>
      <c r="I102" s="131"/>
      <c r="J102" s="132">
        <f>J219</f>
        <v>0</v>
      </c>
      <c r="L102" s="128"/>
    </row>
    <row r="103" spans="2:47" s="9" customFormat="1" ht="19.95" customHeight="1">
      <c r="B103" s="128"/>
      <c r="D103" s="129" t="s">
        <v>146</v>
      </c>
      <c r="E103" s="130"/>
      <c r="F103" s="130"/>
      <c r="G103" s="130"/>
      <c r="H103" s="130"/>
      <c r="I103" s="131"/>
      <c r="J103" s="132">
        <f>J251</f>
        <v>0</v>
      </c>
      <c r="L103" s="128"/>
    </row>
    <row r="104" spans="2:47" s="9" customFormat="1" ht="19.95" customHeight="1">
      <c r="B104" s="128"/>
      <c r="D104" s="129" t="s">
        <v>643</v>
      </c>
      <c r="E104" s="130"/>
      <c r="F104" s="130"/>
      <c r="G104" s="130"/>
      <c r="H104" s="130"/>
      <c r="I104" s="131"/>
      <c r="J104" s="132">
        <f>J259</f>
        <v>0</v>
      </c>
      <c r="L104" s="128"/>
    </row>
    <row r="105" spans="2:47" s="9" customFormat="1" ht="19.95" customHeight="1">
      <c r="B105" s="128"/>
      <c r="D105" s="129" t="s">
        <v>644</v>
      </c>
      <c r="E105" s="130"/>
      <c r="F105" s="130"/>
      <c r="G105" s="130"/>
      <c r="H105" s="130"/>
      <c r="I105" s="131"/>
      <c r="J105" s="132">
        <f>J277</f>
        <v>0</v>
      </c>
      <c r="L105" s="128"/>
    </row>
    <row r="106" spans="2:47" s="9" customFormat="1" ht="19.95" customHeight="1">
      <c r="B106" s="128"/>
      <c r="D106" s="129" t="s">
        <v>645</v>
      </c>
      <c r="E106" s="130"/>
      <c r="F106" s="130"/>
      <c r="G106" s="130"/>
      <c r="H106" s="130"/>
      <c r="I106" s="131"/>
      <c r="J106" s="132">
        <f>J384</f>
        <v>0</v>
      </c>
      <c r="L106" s="128"/>
    </row>
    <row r="107" spans="2:47" s="9" customFormat="1" ht="19.95" customHeight="1">
      <c r="B107" s="128"/>
      <c r="D107" s="129" t="s">
        <v>646</v>
      </c>
      <c r="E107" s="130"/>
      <c r="F107" s="130"/>
      <c r="G107" s="130"/>
      <c r="H107" s="130"/>
      <c r="I107" s="131"/>
      <c r="J107" s="132">
        <f>J470</f>
        <v>0</v>
      </c>
      <c r="L107" s="128"/>
    </row>
    <row r="108" spans="2:47" s="9" customFormat="1" ht="19.95" customHeight="1">
      <c r="B108" s="128"/>
      <c r="D108" s="129" t="s">
        <v>647</v>
      </c>
      <c r="E108" s="130"/>
      <c r="F108" s="130"/>
      <c r="G108" s="130"/>
      <c r="H108" s="130"/>
      <c r="I108" s="131"/>
      <c r="J108" s="132">
        <f>J479</f>
        <v>0</v>
      </c>
      <c r="L108" s="128"/>
    </row>
    <row r="109" spans="2:47" s="9" customFormat="1" ht="19.95" customHeight="1">
      <c r="B109" s="128"/>
      <c r="D109" s="129" t="s">
        <v>648</v>
      </c>
      <c r="E109" s="130"/>
      <c r="F109" s="130"/>
      <c r="G109" s="130"/>
      <c r="H109" s="130"/>
      <c r="I109" s="131"/>
      <c r="J109" s="132">
        <f>J488</f>
        <v>0</v>
      </c>
      <c r="L109" s="128"/>
    </row>
    <row r="110" spans="2:47" s="9" customFormat="1" ht="19.95" customHeight="1">
      <c r="B110" s="128"/>
      <c r="D110" s="129" t="s">
        <v>147</v>
      </c>
      <c r="E110" s="130"/>
      <c r="F110" s="130"/>
      <c r="G110" s="130"/>
      <c r="H110" s="130"/>
      <c r="I110" s="131"/>
      <c r="J110" s="132">
        <f>J491</f>
        <v>0</v>
      </c>
      <c r="L110" s="128"/>
    </row>
    <row r="111" spans="2:47" s="9" customFormat="1" ht="19.95" customHeight="1">
      <c r="B111" s="128"/>
      <c r="D111" s="129" t="s">
        <v>337</v>
      </c>
      <c r="E111" s="130"/>
      <c r="F111" s="130"/>
      <c r="G111" s="130"/>
      <c r="H111" s="130"/>
      <c r="I111" s="131"/>
      <c r="J111" s="132">
        <f>J499</f>
        <v>0</v>
      </c>
      <c r="L111" s="128"/>
    </row>
    <row r="112" spans="2:47" s="9" customFormat="1" ht="19.95" customHeight="1">
      <c r="B112" s="128"/>
      <c r="D112" s="129" t="s">
        <v>338</v>
      </c>
      <c r="E112" s="130"/>
      <c r="F112" s="130"/>
      <c r="G112" s="130"/>
      <c r="H112" s="130"/>
      <c r="I112" s="131"/>
      <c r="J112" s="132">
        <f>J522</f>
        <v>0</v>
      </c>
      <c r="L112" s="128"/>
    </row>
    <row r="113" spans="2:12" s="9" customFormat="1" ht="19.95" customHeight="1">
      <c r="B113" s="128"/>
      <c r="D113" s="129" t="s">
        <v>148</v>
      </c>
      <c r="E113" s="130"/>
      <c r="F113" s="130"/>
      <c r="G113" s="130"/>
      <c r="H113" s="130"/>
      <c r="I113" s="131"/>
      <c r="J113" s="132">
        <f>J607</f>
        <v>0</v>
      </c>
      <c r="L113" s="128"/>
    </row>
    <row r="114" spans="2:12" s="8" customFormat="1" ht="24.9" customHeight="1">
      <c r="B114" s="123"/>
      <c r="D114" s="124" t="s">
        <v>149</v>
      </c>
      <c r="E114" s="125"/>
      <c r="F114" s="125"/>
      <c r="G114" s="125"/>
      <c r="H114" s="125"/>
      <c r="I114" s="126"/>
      <c r="J114" s="127">
        <f>J609</f>
        <v>0</v>
      </c>
      <c r="L114" s="123"/>
    </row>
    <row r="115" spans="2:12" s="9" customFormat="1" ht="19.95" customHeight="1">
      <c r="B115" s="128"/>
      <c r="D115" s="129" t="s">
        <v>649</v>
      </c>
      <c r="E115" s="130"/>
      <c r="F115" s="130"/>
      <c r="G115" s="130"/>
      <c r="H115" s="130"/>
      <c r="I115" s="131"/>
      <c r="J115" s="132">
        <f>J610</f>
        <v>0</v>
      </c>
      <c r="L115" s="128"/>
    </row>
    <row r="116" spans="2:12" s="9" customFormat="1" ht="19.95" customHeight="1">
      <c r="B116" s="128"/>
      <c r="D116" s="129" t="s">
        <v>650</v>
      </c>
      <c r="E116" s="130"/>
      <c r="F116" s="130"/>
      <c r="G116" s="130"/>
      <c r="H116" s="130"/>
      <c r="I116" s="131"/>
      <c r="J116" s="132">
        <f>J655</f>
        <v>0</v>
      </c>
      <c r="L116" s="128"/>
    </row>
    <row r="117" spans="2:12" s="9" customFormat="1" ht="19.95" customHeight="1">
      <c r="B117" s="128"/>
      <c r="D117" s="129" t="s">
        <v>651</v>
      </c>
      <c r="E117" s="130"/>
      <c r="F117" s="130"/>
      <c r="G117" s="130"/>
      <c r="H117" s="130"/>
      <c r="I117" s="131"/>
      <c r="J117" s="132">
        <f>J661</f>
        <v>0</v>
      </c>
      <c r="L117" s="128"/>
    </row>
    <row r="118" spans="2:12" s="9" customFormat="1" ht="19.95" customHeight="1">
      <c r="B118" s="128"/>
      <c r="D118" s="129" t="s">
        <v>652</v>
      </c>
      <c r="E118" s="130"/>
      <c r="F118" s="130"/>
      <c r="G118" s="130"/>
      <c r="H118" s="130"/>
      <c r="I118" s="131"/>
      <c r="J118" s="132">
        <f>J697</f>
        <v>0</v>
      </c>
      <c r="L118" s="128"/>
    </row>
    <row r="119" spans="2:12" s="9" customFormat="1" ht="19.95" customHeight="1">
      <c r="B119" s="128"/>
      <c r="D119" s="129" t="s">
        <v>653</v>
      </c>
      <c r="E119" s="130"/>
      <c r="F119" s="130"/>
      <c r="G119" s="130"/>
      <c r="H119" s="130"/>
      <c r="I119" s="131"/>
      <c r="J119" s="132">
        <f>J702</f>
        <v>0</v>
      </c>
      <c r="L119" s="128"/>
    </row>
    <row r="120" spans="2:12" s="9" customFormat="1" ht="19.95" customHeight="1">
      <c r="B120" s="128"/>
      <c r="D120" s="129" t="s">
        <v>654</v>
      </c>
      <c r="E120" s="130"/>
      <c r="F120" s="130"/>
      <c r="G120" s="130"/>
      <c r="H120" s="130"/>
      <c r="I120" s="131"/>
      <c r="J120" s="132">
        <f>J743</f>
        <v>0</v>
      </c>
      <c r="L120" s="128"/>
    </row>
    <row r="121" spans="2:12" s="9" customFormat="1" ht="19.95" customHeight="1">
      <c r="B121" s="128"/>
      <c r="D121" s="129" t="s">
        <v>339</v>
      </c>
      <c r="E121" s="130"/>
      <c r="F121" s="130"/>
      <c r="G121" s="130"/>
      <c r="H121" s="130"/>
      <c r="I121" s="131"/>
      <c r="J121" s="132">
        <f>J758</f>
        <v>0</v>
      </c>
      <c r="L121" s="128"/>
    </row>
    <row r="122" spans="2:12" s="9" customFormat="1" ht="19.95" customHeight="1">
      <c r="B122" s="128"/>
      <c r="D122" s="129" t="s">
        <v>655</v>
      </c>
      <c r="E122" s="130"/>
      <c r="F122" s="130"/>
      <c r="G122" s="130"/>
      <c r="H122" s="130"/>
      <c r="I122" s="131"/>
      <c r="J122" s="132">
        <f>J796</f>
        <v>0</v>
      </c>
      <c r="L122" s="128"/>
    </row>
    <row r="123" spans="2:12" s="9" customFormat="1" ht="19.95" customHeight="1">
      <c r="B123" s="128"/>
      <c r="D123" s="129" t="s">
        <v>656</v>
      </c>
      <c r="E123" s="130"/>
      <c r="F123" s="130"/>
      <c r="G123" s="130"/>
      <c r="H123" s="130"/>
      <c r="I123" s="131"/>
      <c r="J123" s="132">
        <f>J804</f>
        <v>0</v>
      </c>
      <c r="L123" s="128"/>
    </row>
    <row r="124" spans="2:12" s="9" customFormat="1" ht="19.95" customHeight="1">
      <c r="B124" s="128"/>
      <c r="D124" s="129" t="s">
        <v>150</v>
      </c>
      <c r="E124" s="130"/>
      <c r="F124" s="130"/>
      <c r="G124" s="130"/>
      <c r="H124" s="130"/>
      <c r="I124" s="131"/>
      <c r="J124" s="132">
        <f>J863</f>
        <v>0</v>
      </c>
      <c r="L124" s="128"/>
    </row>
    <row r="125" spans="2:12" s="9" customFormat="1" ht="19.95" customHeight="1">
      <c r="B125" s="128"/>
      <c r="D125" s="129" t="s">
        <v>657</v>
      </c>
      <c r="E125" s="130"/>
      <c r="F125" s="130"/>
      <c r="G125" s="130"/>
      <c r="H125" s="130"/>
      <c r="I125" s="131"/>
      <c r="J125" s="132">
        <f>J905</f>
        <v>0</v>
      </c>
      <c r="L125" s="128"/>
    </row>
    <row r="126" spans="2:12" s="9" customFormat="1" ht="19.95" customHeight="1">
      <c r="B126" s="128"/>
      <c r="D126" s="129" t="s">
        <v>658</v>
      </c>
      <c r="E126" s="130"/>
      <c r="F126" s="130"/>
      <c r="G126" s="130"/>
      <c r="H126" s="130"/>
      <c r="I126" s="131"/>
      <c r="J126" s="132">
        <f>J934</f>
        <v>0</v>
      </c>
      <c r="L126" s="128"/>
    </row>
    <row r="127" spans="2:12" s="9" customFormat="1" ht="19.95" customHeight="1">
      <c r="B127" s="128"/>
      <c r="D127" s="129" t="s">
        <v>340</v>
      </c>
      <c r="E127" s="130"/>
      <c r="F127" s="130"/>
      <c r="G127" s="130"/>
      <c r="H127" s="130"/>
      <c r="I127" s="131"/>
      <c r="J127" s="132">
        <f>J964</f>
        <v>0</v>
      </c>
      <c r="L127" s="128"/>
    </row>
    <row r="128" spans="2:12" s="9" customFormat="1" ht="19.95" customHeight="1">
      <c r="B128" s="128"/>
      <c r="D128" s="129" t="s">
        <v>659</v>
      </c>
      <c r="E128" s="130"/>
      <c r="F128" s="130"/>
      <c r="G128" s="130"/>
      <c r="H128" s="130"/>
      <c r="I128" s="131"/>
      <c r="J128" s="132">
        <f>J981</f>
        <v>0</v>
      </c>
      <c r="L128" s="128"/>
    </row>
    <row r="129" spans="2:12" s="9" customFormat="1" ht="19.95" customHeight="1">
      <c r="B129" s="128"/>
      <c r="D129" s="129" t="s">
        <v>660</v>
      </c>
      <c r="E129" s="130"/>
      <c r="F129" s="130"/>
      <c r="G129" s="130"/>
      <c r="H129" s="130"/>
      <c r="I129" s="131"/>
      <c r="J129" s="132">
        <f>J1036</f>
        <v>0</v>
      </c>
      <c r="L129" s="128"/>
    </row>
    <row r="130" spans="2:12" s="9" customFormat="1" ht="19.95" customHeight="1">
      <c r="B130" s="128"/>
      <c r="D130" s="129" t="s">
        <v>341</v>
      </c>
      <c r="E130" s="130"/>
      <c r="F130" s="130"/>
      <c r="G130" s="130"/>
      <c r="H130" s="130"/>
      <c r="I130" s="131"/>
      <c r="J130" s="132">
        <f>J1048</f>
        <v>0</v>
      </c>
      <c r="L130" s="128"/>
    </row>
    <row r="131" spans="2:12" s="8" customFormat="1" ht="24.9" customHeight="1">
      <c r="B131" s="123"/>
      <c r="D131" s="124" t="s">
        <v>342</v>
      </c>
      <c r="E131" s="125"/>
      <c r="F131" s="125"/>
      <c r="G131" s="125"/>
      <c r="H131" s="125"/>
      <c r="I131" s="126"/>
      <c r="J131" s="127">
        <f>J1054</f>
        <v>0</v>
      </c>
      <c r="L131" s="123"/>
    </row>
    <row r="132" spans="2:12" s="9" customFormat="1" ht="19.95" customHeight="1">
      <c r="B132" s="128"/>
      <c r="D132" s="129" t="s">
        <v>661</v>
      </c>
      <c r="E132" s="130"/>
      <c r="F132" s="130"/>
      <c r="G132" s="130"/>
      <c r="H132" s="130"/>
      <c r="I132" s="131"/>
      <c r="J132" s="132">
        <f>J1055</f>
        <v>0</v>
      </c>
      <c r="L132" s="128"/>
    </row>
    <row r="133" spans="2:12" s="1" customFormat="1" ht="21.75" customHeight="1">
      <c r="B133" s="32"/>
      <c r="I133" s="96"/>
      <c r="L133" s="32"/>
    </row>
    <row r="134" spans="2:12" s="1" customFormat="1" ht="6.9" customHeight="1">
      <c r="B134" s="44"/>
      <c r="C134" s="45"/>
      <c r="D134" s="45"/>
      <c r="E134" s="45"/>
      <c r="F134" s="45"/>
      <c r="G134" s="45"/>
      <c r="H134" s="45"/>
      <c r="I134" s="117"/>
      <c r="J134" s="45"/>
      <c r="K134" s="45"/>
      <c r="L134" s="32"/>
    </row>
    <row r="138" spans="2:12" s="1" customFormat="1" ht="6.9" customHeight="1">
      <c r="B138" s="46"/>
      <c r="C138" s="47"/>
      <c r="D138" s="47"/>
      <c r="E138" s="47"/>
      <c r="F138" s="47"/>
      <c r="G138" s="47"/>
      <c r="H138" s="47"/>
      <c r="I138" s="118"/>
      <c r="J138" s="47"/>
      <c r="K138" s="47"/>
      <c r="L138" s="32"/>
    </row>
    <row r="139" spans="2:12" s="1" customFormat="1" ht="24.9" customHeight="1">
      <c r="B139" s="32"/>
      <c r="C139" s="21" t="s">
        <v>151</v>
      </c>
      <c r="I139" s="96"/>
      <c r="L139" s="32"/>
    </row>
    <row r="140" spans="2:12" s="1" customFormat="1" ht="6.9" customHeight="1">
      <c r="B140" s="32"/>
      <c r="I140" s="96"/>
      <c r="L140" s="32"/>
    </row>
    <row r="141" spans="2:12" s="1" customFormat="1" ht="12" customHeight="1">
      <c r="B141" s="32"/>
      <c r="C141" s="27" t="s">
        <v>16</v>
      </c>
      <c r="I141" s="96"/>
      <c r="L141" s="32"/>
    </row>
    <row r="142" spans="2:12" s="1" customFormat="1" ht="16.5" customHeight="1">
      <c r="B142" s="32"/>
      <c r="E142" s="263" t="str">
        <f>E7</f>
        <v>Modernizace provozu Dykových školek,Křtiny, III.etapa</v>
      </c>
      <c r="F142" s="264"/>
      <c r="G142" s="264"/>
      <c r="H142" s="264"/>
      <c r="I142" s="96"/>
      <c r="L142" s="32"/>
    </row>
    <row r="143" spans="2:12" ht="12" customHeight="1">
      <c r="B143" s="20"/>
      <c r="C143" s="27" t="s">
        <v>134</v>
      </c>
      <c r="L143" s="20"/>
    </row>
    <row r="144" spans="2:12" s="1" customFormat="1" ht="16.5" customHeight="1">
      <c r="B144" s="32"/>
      <c r="E144" s="263" t="s">
        <v>640</v>
      </c>
      <c r="F144" s="265"/>
      <c r="G144" s="265"/>
      <c r="H144" s="265"/>
      <c r="I144" s="96"/>
      <c r="L144" s="32"/>
    </row>
    <row r="145" spans="2:65" s="1" customFormat="1" ht="12" customHeight="1">
      <c r="B145" s="32"/>
      <c r="C145" s="27" t="s">
        <v>136</v>
      </c>
      <c r="I145" s="96"/>
      <c r="L145" s="32"/>
    </row>
    <row r="146" spans="2:65" s="1" customFormat="1" ht="16.5" customHeight="1">
      <c r="B146" s="32"/>
      <c r="E146" s="239" t="str">
        <f>E11</f>
        <v>SO 06-1 - Správní budova- stavební část</v>
      </c>
      <c r="F146" s="265"/>
      <c r="G146" s="265"/>
      <c r="H146" s="265"/>
      <c r="I146" s="96"/>
      <c r="L146" s="32"/>
    </row>
    <row r="147" spans="2:65" s="1" customFormat="1" ht="6.9" customHeight="1">
      <c r="B147" s="32"/>
      <c r="I147" s="96"/>
      <c r="L147" s="32"/>
    </row>
    <row r="148" spans="2:65" s="1" customFormat="1" ht="12" customHeight="1">
      <c r="B148" s="32"/>
      <c r="C148" s="27" t="s">
        <v>22</v>
      </c>
      <c r="F148" s="25" t="str">
        <f>F14</f>
        <v>k.ú.Křtiny</v>
      </c>
      <c r="I148" s="97" t="s">
        <v>24</v>
      </c>
      <c r="J148" s="52" t="str">
        <f>IF(J14="","",J14)</f>
        <v>22. 1. 2018</v>
      </c>
      <c r="L148" s="32"/>
    </row>
    <row r="149" spans="2:65" s="1" customFormat="1" ht="6.9" customHeight="1">
      <c r="B149" s="32"/>
      <c r="I149" s="96"/>
      <c r="L149" s="32"/>
    </row>
    <row r="150" spans="2:65" s="1" customFormat="1" ht="27.9" customHeight="1">
      <c r="B150" s="32"/>
      <c r="C150" s="27" t="s">
        <v>28</v>
      </c>
      <c r="F150" s="25" t="str">
        <f>E17</f>
        <v>Mendelova univerzita v Brně</v>
      </c>
      <c r="I150" s="97" t="s">
        <v>34</v>
      </c>
      <c r="J150" s="30" t="str">
        <f>E23</f>
        <v>ZAHRADA Olomouc s.r.o.</v>
      </c>
      <c r="L150" s="32"/>
    </row>
    <row r="151" spans="2:65" s="1" customFormat="1" ht="15.15" customHeight="1">
      <c r="B151" s="32"/>
      <c r="C151" s="27" t="s">
        <v>32</v>
      </c>
      <c r="F151" s="25" t="str">
        <f>IF(E20="","",E20)</f>
        <v>Vyplň údaj</v>
      </c>
      <c r="I151" s="97" t="s">
        <v>37</v>
      </c>
      <c r="J151" s="30" t="str">
        <f>E26</f>
        <v xml:space="preserve"> </v>
      </c>
      <c r="L151" s="32"/>
    </row>
    <row r="152" spans="2:65" s="1" customFormat="1" ht="10.35" customHeight="1">
      <c r="B152" s="32"/>
      <c r="I152" s="96"/>
      <c r="L152" s="32"/>
    </row>
    <row r="153" spans="2:65" s="10" customFormat="1" ht="29.25" customHeight="1">
      <c r="B153" s="133"/>
      <c r="C153" s="134" t="s">
        <v>152</v>
      </c>
      <c r="D153" s="135" t="s">
        <v>65</v>
      </c>
      <c r="E153" s="135" t="s">
        <v>61</v>
      </c>
      <c r="F153" s="135" t="s">
        <v>62</v>
      </c>
      <c r="G153" s="135" t="s">
        <v>153</v>
      </c>
      <c r="H153" s="135" t="s">
        <v>154</v>
      </c>
      <c r="I153" s="136" t="s">
        <v>155</v>
      </c>
      <c r="J153" s="137" t="s">
        <v>140</v>
      </c>
      <c r="K153" s="138" t="s">
        <v>156</v>
      </c>
      <c r="L153" s="133"/>
      <c r="M153" s="59" t="s">
        <v>1</v>
      </c>
      <c r="N153" s="60" t="s">
        <v>44</v>
      </c>
      <c r="O153" s="60" t="s">
        <v>157</v>
      </c>
      <c r="P153" s="60" t="s">
        <v>158</v>
      </c>
      <c r="Q153" s="60" t="s">
        <v>159</v>
      </c>
      <c r="R153" s="60" t="s">
        <v>160</v>
      </c>
      <c r="S153" s="60" t="s">
        <v>161</v>
      </c>
      <c r="T153" s="61" t="s">
        <v>162</v>
      </c>
    </row>
    <row r="154" spans="2:65" s="1" customFormat="1" ht="22.8" customHeight="1">
      <c r="B154" s="32"/>
      <c r="C154" s="64" t="s">
        <v>163</v>
      </c>
      <c r="I154" s="96"/>
      <c r="J154" s="139">
        <f>BK154</f>
        <v>0</v>
      </c>
      <c r="L154" s="32"/>
      <c r="M154" s="62"/>
      <c r="N154" s="53"/>
      <c r="O154" s="53"/>
      <c r="P154" s="140">
        <f>P155+P609+P1054</f>
        <v>0</v>
      </c>
      <c r="Q154" s="53"/>
      <c r="R154" s="140">
        <f>R155+R609+R1054</f>
        <v>303.77758024000002</v>
      </c>
      <c r="S154" s="53"/>
      <c r="T154" s="141">
        <f>T155+T609+T1054</f>
        <v>150.66844300000002</v>
      </c>
      <c r="AT154" s="17" t="s">
        <v>79</v>
      </c>
      <c r="AU154" s="17" t="s">
        <v>142</v>
      </c>
      <c r="BK154" s="142">
        <f>BK155+BK609+BK1054</f>
        <v>0</v>
      </c>
    </row>
    <row r="155" spans="2:65" s="11" customFormat="1" ht="25.95" customHeight="1">
      <c r="B155" s="143"/>
      <c r="D155" s="144" t="s">
        <v>79</v>
      </c>
      <c r="E155" s="145" t="s">
        <v>164</v>
      </c>
      <c r="F155" s="145" t="s">
        <v>165</v>
      </c>
      <c r="I155" s="146"/>
      <c r="J155" s="147">
        <f>BK155</f>
        <v>0</v>
      </c>
      <c r="L155" s="143"/>
      <c r="M155" s="148"/>
      <c r="N155" s="149"/>
      <c r="O155" s="149"/>
      <c r="P155" s="150">
        <f>P156+P192+P219+P251+P259+P277+P384+P470+P479+P488+P491+P499+P522+P607</f>
        <v>0</v>
      </c>
      <c r="Q155" s="149"/>
      <c r="R155" s="150">
        <f>R156+R192+R219+R251+R259+R277+R384+R470+R479+R488+R491+R499+R522+R607</f>
        <v>266.28485635999999</v>
      </c>
      <c r="S155" s="149"/>
      <c r="T155" s="151">
        <f>T156+T192+T219+T251+T259+T277+T384+T470+T479+T488+T491+T499+T522+T607</f>
        <v>150.45036150000001</v>
      </c>
      <c r="AR155" s="144" t="s">
        <v>21</v>
      </c>
      <c r="AT155" s="152" t="s">
        <v>79</v>
      </c>
      <c r="AU155" s="152" t="s">
        <v>80</v>
      </c>
      <c r="AY155" s="144" t="s">
        <v>166</v>
      </c>
      <c r="BK155" s="153">
        <f>BK156+BK192+BK219+BK251+BK259+BK277+BK384+BK470+BK479+BK488+BK491+BK499+BK522+BK607</f>
        <v>0</v>
      </c>
    </row>
    <row r="156" spans="2:65" s="11" customFormat="1" ht="22.8" customHeight="1">
      <c r="B156" s="143"/>
      <c r="D156" s="144" t="s">
        <v>79</v>
      </c>
      <c r="E156" s="154" t="s">
        <v>21</v>
      </c>
      <c r="F156" s="154" t="s">
        <v>167</v>
      </c>
      <c r="I156" s="146"/>
      <c r="J156" s="155">
        <f>BK156</f>
        <v>0</v>
      </c>
      <c r="L156" s="143"/>
      <c r="M156" s="148"/>
      <c r="N156" s="149"/>
      <c r="O156" s="149"/>
      <c r="P156" s="150">
        <f>SUM(P157:P191)</f>
        <v>0</v>
      </c>
      <c r="Q156" s="149"/>
      <c r="R156" s="150">
        <f>SUM(R157:R191)</f>
        <v>8.0357725000000002</v>
      </c>
      <c r="S156" s="149"/>
      <c r="T156" s="151">
        <f>SUM(T157:T191)</f>
        <v>0</v>
      </c>
      <c r="AR156" s="144" t="s">
        <v>21</v>
      </c>
      <c r="AT156" s="152" t="s">
        <v>79</v>
      </c>
      <c r="AU156" s="152" t="s">
        <v>21</v>
      </c>
      <c r="AY156" s="144" t="s">
        <v>166</v>
      </c>
      <c r="BK156" s="153">
        <f>SUM(BK157:BK191)</f>
        <v>0</v>
      </c>
    </row>
    <row r="157" spans="2:65" s="1" customFormat="1" ht="48" customHeight="1">
      <c r="B157" s="156"/>
      <c r="C157" s="157" t="s">
        <v>21</v>
      </c>
      <c r="D157" s="157" t="s">
        <v>168</v>
      </c>
      <c r="E157" s="158" t="s">
        <v>169</v>
      </c>
      <c r="F157" s="159" t="s">
        <v>170</v>
      </c>
      <c r="G157" s="160" t="s">
        <v>171</v>
      </c>
      <c r="H157" s="161">
        <v>22.5</v>
      </c>
      <c r="I157" s="162"/>
      <c r="J157" s="163">
        <f>ROUND(I157*H157,2)</f>
        <v>0</v>
      </c>
      <c r="K157" s="159" t="s">
        <v>172</v>
      </c>
      <c r="L157" s="32"/>
      <c r="M157" s="164" t="s">
        <v>1</v>
      </c>
      <c r="N157" s="165" t="s">
        <v>45</v>
      </c>
      <c r="O157" s="55"/>
      <c r="P157" s="166">
        <f>O157*H157</f>
        <v>0</v>
      </c>
      <c r="Q157" s="166">
        <v>0</v>
      </c>
      <c r="R157" s="166">
        <f>Q157*H157</f>
        <v>0</v>
      </c>
      <c r="S157" s="166">
        <v>0</v>
      </c>
      <c r="T157" s="167">
        <f>S157*H157</f>
        <v>0</v>
      </c>
      <c r="AR157" s="168" t="s">
        <v>173</v>
      </c>
      <c r="AT157" s="168" t="s">
        <v>168</v>
      </c>
      <c r="AU157" s="168" t="s">
        <v>88</v>
      </c>
      <c r="AY157" s="17" t="s">
        <v>166</v>
      </c>
      <c r="BE157" s="169">
        <f>IF(N157="základní",J157,0)</f>
        <v>0</v>
      </c>
      <c r="BF157" s="169">
        <f>IF(N157="snížená",J157,0)</f>
        <v>0</v>
      </c>
      <c r="BG157" s="169">
        <f>IF(N157="zákl. přenesená",J157,0)</f>
        <v>0</v>
      </c>
      <c r="BH157" s="169">
        <f>IF(N157="sníž. přenesená",J157,0)</f>
        <v>0</v>
      </c>
      <c r="BI157" s="169">
        <f>IF(N157="nulová",J157,0)</f>
        <v>0</v>
      </c>
      <c r="BJ157" s="17" t="s">
        <v>21</v>
      </c>
      <c r="BK157" s="169">
        <f>ROUND(I157*H157,2)</f>
        <v>0</v>
      </c>
      <c r="BL157" s="17" t="s">
        <v>173</v>
      </c>
      <c r="BM157" s="168" t="s">
        <v>662</v>
      </c>
    </row>
    <row r="158" spans="2:65" s="12" customFormat="1" ht="10.199999999999999">
      <c r="B158" s="170"/>
      <c r="D158" s="171" t="s">
        <v>175</v>
      </c>
      <c r="E158" s="172" t="s">
        <v>1</v>
      </c>
      <c r="F158" s="173" t="s">
        <v>663</v>
      </c>
      <c r="H158" s="174">
        <v>22.5</v>
      </c>
      <c r="I158" s="175"/>
      <c r="L158" s="170"/>
      <c r="M158" s="176"/>
      <c r="N158" s="177"/>
      <c r="O158" s="177"/>
      <c r="P158" s="177"/>
      <c r="Q158" s="177"/>
      <c r="R158" s="177"/>
      <c r="S158" s="177"/>
      <c r="T158" s="178"/>
      <c r="AT158" s="172" t="s">
        <v>175</v>
      </c>
      <c r="AU158" s="172" t="s">
        <v>88</v>
      </c>
      <c r="AV158" s="12" t="s">
        <v>88</v>
      </c>
      <c r="AW158" s="12" t="s">
        <v>36</v>
      </c>
      <c r="AX158" s="12" t="s">
        <v>21</v>
      </c>
      <c r="AY158" s="172" t="s">
        <v>166</v>
      </c>
    </row>
    <row r="159" spans="2:65" s="1" customFormat="1" ht="36" customHeight="1">
      <c r="B159" s="156"/>
      <c r="C159" s="157" t="s">
        <v>88</v>
      </c>
      <c r="D159" s="157" t="s">
        <v>168</v>
      </c>
      <c r="E159" s="158" t="s">
        <v>346</v>
      </c>
      <c r="F159" s="159" t="s">
        <v>347</v>
      </c>
      <c r="G159" s="160" t="s">
        <v>171</v>
      </c>
      <c r="H159" s="161">
        <v>36.972000000000001</v>
      </c>
      <c r="I159" s="162"/>
      <c r="J159" s="163">
        <f>ROUND(I159*H159,2)</f>
        <v>0</v>
      </c>
      <c r="K159" s="159" t="s">
        <v>172</v>
      </c>
      <c r="L159" s="32"/>
      <c r="M159" s="164" t="s">
        <v>1</v>
      </c>
      <c r="N159" s="165" t="s">
        <v>45</v>
      </c>
      <c r="O159" s="55"/>
      <c r="P159" s="166">
        <f>O159*H159</f>
        <v>0</v>
      </c>
      <c r="Q159" s="166">
        <v>0</v>
      </c>
      <c r="R159" s="166">
        <f>Q159*H159</f>
        <v>0</v>
      </c>
      <c r="S159" s="166">
        <v>0</v>
      </c>
      <c r="T159" s="167">
        <f>S159*H159</f>
        <v>0</v>
      </c>
      <c r="AR159" s="168" t="s">
        <v>173</v>
      </c>
      <c r="AT159" s="168" t="s">
        <v>168</v>
      </c>
      <c r="AU159" s="168" t="s">
        <v>88</v>
      </c>
      <c r="AY159" s="17" t="s">
        <v>166</v>
      </c>
      <c r="BE159" s="169">
        <f>IF(N159="základní",J159,0)</f>
        <v>0</v>
      </c>
      <c r="BF159" s="169">
        <f>IF(N159="snížená",J159,0)</f>
        <v>0</v>
      </c>
      <c r="BG159" s="169">
        <f>IF(N159="zákl. přenesená",J159,0)</f>
        <v>0</v>
      </c>
      <c r="BH159" s="169">
        <f>IF(N159="sníž. přenesená",J159,0)</f>
        <v>0</v>
      </c>
      <c r="BI159" s="169">
        <f>IF(N159="nulová",J159,0)</f>
        <v>0</v>
      </c>
      <c r="BJ159" s="17" t="s">
        <v>21</v>
      </c>
      <c r="BK159" s="169">
        <f>ROUND(I159*H159,2)</f>
        <v>0</v>
      </c>
      <c r="BL159" s="17" t="s">
        <v>173</v>
      </c>
      <c r="BM159" s="168" t="s">
        <v>664</v>
      </c>
    </row>
    <row r="160" spans="2:65" s="12" customFormat="1" ht="10.199999999999999">
      <c r="B160" s="170"/>
      <c r="D160" s="171" t="s">
        <v>175</v>
      </c>
      <c r="E160" s="172" t="s">
        <v>1</v>
      </c>
      <c r="F160" s="173" t="s">
        <v>665</v>
      </c>
      <c r="H160" s="174">
        <v>19.181000000000001</v>
      </c>
      <c r="I160" s="175"/>
      <c r="L160" s="170"/>
      <c r="M160" s="176"/>
      <c r="N160" s="177"/>
      <c r="O160" s="177"/>
      <c r="P160" s="177"/>
      <c r="Q160" s="177"/>
      <c r="R160" s="177"/>
      <c r="S160" s="177"/>
      <c r="T160" s="178"/>
      <c r="AT160" s="172" t="s">
        <v>175</v>
      </c>
      <c r="AU160" s="172" t="s">
        <v>88</v>
      </c>
      <c r="AV160" s="12" t="s">
        <v>88</v>
      </c>
      <c r="AW160" s="12" t="s">
        <v>36</v>
      </c>
      <c r="AX160" s="12" t="s">
        <v>80</v>
      </c>
      <c r="AY160" s="172" t="s">
        <v>166</v>
      </c>
    </row>
    <row r="161" spans="2:65" s="12" customFormat="1" ht="10.199999999999999">
      <c r="B161" s="170"/>
      <c r="D161" s="171" t="s">
        <v>175</v>
      </c>
      <c r="E161" s="172" t="s">
        <v>1</v>
      </c>
      <c r="F161" s="173" t="s">
        <v>666</v>
      </c>
      <c r="H161" s="174">
        <v>2.8439999999999999</v>
      </c>
      <c r="I161" s="175"/>
      <c r="L161" s="170"/>
      <c r="M161" s="176"/>
      <c r="N161" s="177"/>
      <c r="O161" s="177"/>
      <c r="P161" s="177"/>
      <c r="Q161" s="177"/>
      <c r="R161" s="177"/>
      <c r="S161" s="177"/>
      <c r="T161" s="178"/>
      <c r="AT161" s="172" t="s">
        <v>175</v>
      </c>
      <c r="AU161" s="172" t="s">
        <v>88</v>
      </c>
      <c r="AV161" s="12" t="s">
        <v>88</v>
      </c>
      <c r="AW161" s="12" t="s">
        <v>36</v>
      </c>
      <c r="AX161" s="12" t="s">
        <v>80</v>
      </c>
      <c r="AY161" s="172" t="s">
        <v>166</v>
      </c>
    </row>
    <row r="162" spans="2:65" s="12" customFormat="1" ht="10.199999999999999">
      <c r="B162" s="170"/>
      <c r="D162" s="171" t="s">
        <v>175</v>
      </c>
      <c r="E162" s="172" t="s">
        <v>1</v>
      </c>
      <c r="F162" s="173" t="s">
        <v>667</v>
      </c>
      <c r="H162" s="174">
        <v>1.992</v>
      </c>
      <c r="I162" s="175"/>
      <c r="L162" s="170"/>
      <c r="M162" s="176"/>
      <c r="N162" s="177"/>
      <c r="O162" s="177"/>
      <c r="P162" s="177"/>
      <c r="Q162" s="177"/>
      <c r="R162" s="177"/>
      <c r="S162" s="177"/>
      <c r="T162" s="178"/>
      <c r="AT162" s="172" t="s">
        <v>175</v>
      </c>
      <c r="AU162" s="172" t="s">
        <v>88</v>
      </c>
      <c r="AV162" s="12" t="s">
        <v>88</v>
      </c>
      <c r="AW162" s="12" t="s">
        <v>36</v>
      </c>
      <c r="AX162" s="12" t="s">
        <v>80</v>
      </c>
      <c r="AY162" s="172" t="s">
        <v>166</v>
      </c>
    </row>
    <row r="163" spans="2:65" s="12" customFormat="1" ht="10.199999999999999">
      <c r="B163" s="170"/>
      <c r="D163" s="171" t="s">
        <v>175</v>
      </c>
      <c r="E163" s="172" t="s">
        <v>1</v>
      </c>
      <c r="F163" s="173" t="s">
        <v>668</v>
      </c>
      <c r="H163" s="174">
        <v>4.67</v>
      </c>
      <c r="I163" s="175"/>
      <c r="L163" s="170"/>
      <c r="M163" s="176"/>
      <c r="N163" s="177"/>
      <c r="O163" s="177"/>
      <c r="P163" s="177"/>
      <c r="Q163" s="177"/>
      <c r="R163" s="177"/>
      <c r="S163" s="177"/>
      <c r="T163" s="178"/>
      <c r="AT163" s="172" t="s">
        <v>175</v>
      </c>
      <c r="AU163" s="172" t="s">
        <v>88</v>
      </c>
      <c r="AV163" s="12" t="s">
        <v>88</v>
      </c>
      <c r="AW163" s="12" t="s">
        <v>36</v>
      </c>
      <c r="AX163" s="12" t="s">
        <v>80</v>
      </c>
      <c r="AY163" s="172" t="s">
        <v>166</v>
      </c>
    </row>
    <row r="164" spans="2:65" s="12" customFormat="1" ht="10.199999999999999">
      <c r="B164" s="170"/>
      <c r="D164" s="171" t="s">
        <v>175</v>
      </c>
      <c r="E164" s="172" t="s">
        <v>1</v>
      </c>
      <c r="F164" s="173" t="s">
        <v>669</v>
      </c>
      <c r="H164" s="174">
        <v>8.2850000000000001</v>
      </c>
      <c r="I164" s="175"/>
      <c r="L164" s="170"/>
      <c r="M164" s="176"/>
      <c r="N164" s="177"/>
      <c r="O164" s="177"/>
      <c r="P164" s="177"/>
      <c r="Q164" s="177"/>
      <c r="R164" s="177"/>
      <c r="S164" s="177"/>
      <c r="T164" s="178"/>
      <c r="AT164" s="172" t="s">
        <v>175</v>
      </c>
      <c r="AU164" s="172" t="s">
        <v>88</v>
      </c>
      <c r="AV164" s="12" t="s">
        <v>88</v>
      </c>
      <c r="AW164" s="12" t="s">
        <v>36</v>
      </c>
      <c r="AX164" s="12" t="s">
        <v>80</v>
      </c>
      <c r="AY164" s="172" t="s">
        <v>166</v>
      </c>
    </row>
    <row r="165" spans="2:65" s="13" customFormat="1" ht="10.199999999999999">
      <c r="B165" s="194"/>
      <c r="D165" s="171" t="s">
        <v>175</v>
      </c>
      <c r="E165" s="195" t="s">
        <v>1</v>
      </c>
      <c r="F165" s="196" t="s">
        <v>367</v>
      </c>
      <c r="H165" s="197">
        <v>36.972000000000008</v>
      </c>
      <c r="I165" s="198"/>
      <c r="L165" s="194"/>
      <c r="M165" s="199"/>
      <c r="N165" s="200"/>
      <c r="O165" s="200"/>
      <c r="P165" s="200"/>
      <c r="Q165" s="200"/>
      <c r="R165" s="200"/>
      <c r="S165" s="200"/>
      <c r="T165" s="201"/>
      <c r="AT165" s="195" t="s">
        <v>175</v>
      </c>
      <c r="AU165" s="195" t="s">
        <v>88</v>
      </c>
      <c r="AV165" s="13" t="s">
        <v>173</v>
      </c>
      <c r="AW165" s="13" t="s">
        <v>36</v>
      </c>
      <c r="AX165" s="13" t="s">
        <v>21</v>
      </c>
      <c r="AY165" s="195" t="s">
        <v>166</v>
      </c>
    </row>
    <row r="166" spans="2:65" s="1" customFormat="1" ht="36" customHeight="1">
      <c r="B166" s="156"/>
      <c r="C166" s="157" t="s">
        <v>181</v>
      </c>
      <c r="D166" s="157" t="s">
        <v>168</v>
      </c>
      <c r="E166" s="158" t="s">
        <v>350</v>
      </c>
      <c r="F166" s="159" t="s">
        <v>351</v>
      </c>
      <c r="G166" s="160" t="s">
        <v>171</v>
      </c>
      <c r="H166" s="161">
        <v>37.436999999999998</v>
      </c>
      <c r="I166" s="162"/>
      <c r="J166" s="163">
        <f>ROUND(I166*H166,2)</f>
        <v>0</v>
      </c>
      <c r="K166" s="159" t="s">
        <v>172</v>
      </c>
      <c r="L166" s="32"/>
      <c r="M166" s="164" t="s">
        <v>1</v>
      </c>
      <c r="N166" s="165" t="s">
        <v>45</v>
      </c>
      <c r="O166" s="55"/>
      <c r="P166" s="166">
        <f>O166*H166</f>
        <v>0</v>
      </c>
      <c r="Q166" s="166">
        <v>0</v>
      </c>
      <c r="R166" s="166">
        <f>Q166*H166</f>
        <v>0</v>
      </c>
      <c r="S166" s="166">
        <v>0</v>
      </c>
      <c r="T166" s="167">
        <f>S166*H166</f>
        <v>0</v>
      </c>
      <c r="AR166" s="168" t="s">
        <v>173</v>
      </c>
      <c r="AT166" s="168" t="s">
        <v>168</v>
      </c>
      <c r="AU166" s="168" t="s">
        <v>88</v>
      </c>
      <c r="AY166" s="17" t="s">
        <v>166</v>
      </c>
      <c r="BE166" s="169">
        <f>IF(N166="základní",J166,0)</f>
        <v>0</v>
      </c>
      <c r="BF166" s="169">
        <f>IF(N166="snížená",J166,0)</f>
        <v>0</v>
      </c>
      <c r="BG166" s="169">
        <f>IF(N166="zákl. přenesená",J166,0)</f>
        <v>0</v>
      </c>
      <c r="BH166" s="169">
        <f>IF(N166="sníž. přenesená",J166,0)</f>
        <v>0</v>
      </c>
      <c r="BI166" s="169">
        <f>IF(N166="nulová",J166,0)</f>
        <v>0</v>
      </c>
      <c r="BJ166" s="17" t="s">
        <v>21</v>
      </c>
      <c r="BK166" s="169">
        <f>ROUND(I166*H166,2)</f>
        <v>0</v>
      </c>
      <c r="BL166" s="17" t="s">
        <v>173</v>
      </c>
      <c r="BM166" s="168" t="s">
        <v>670</v>
      </c>
    </row>
    <row r="167" spans="2:65" s="12" customFormat="1" ht="10.199999999999999">
      <c r="B167" s="170"/>
      <c r="D167" s="171" t="s">
        <v>175</v>
      </c>
      <c r="E167" s="172" t="s">
        <v>1</v>
      </c>
      <c r="F167" s="173" t="s">
        <v>671</v>
      </c>
      <c r="H167" s="174">
        <v>3.5569999999999999</v>
      </c>
      <c r="I167" s="175"/>
      <c r="L167" s="170"/>
      <c r="M167" s="176"/>
      <c r="N167" s="177"/>
      <c r="O167" s="177"/>
      <c r="P167" s="177"/>
      <c r="Q167" s="177"/>
      <c r="R167" s="177"/>
      <c r="S167" s="177"/>
      <c r="T167" s="178"/>
      <c r="AT167" s="172" t="s">
        <v>175</v>
      </c>
      <c r="AU167" s="172" t="s">
        <v>88</v>
      </c>
      <c r="AV167" s="12" t="s">
        <v>88</v>
      </c>
      <c r="AW167" s="12" t="s">
        <v>36</v>
      </c>
      <c r="AX167" s="12" t="s">
        <v>80</v>
      </c>
      <c r="AY167" s="172" t="s">
        <v>166</v>
      </c>
    </row>
    <row r="168" spans="2:65" s="12" customFormat="1" ht="10.199999999999999">
      <c r="B168" s="170"/>
      <c r="D168" s="171" t="s">
        <v>175</v>
      </c>
      <c r="E168" s="172" t="s">
        <v>1</v>
      </c>
      <c r="F168" s="173" t="s">
        <v>672</v>
      </c>
      <c r="H168" s="174">
        <v>0.33300000000000002</v>
      </c>
      <c r="I168" s="175"/>
      <c r="L168" s="170"/>
      <c r="M168" s="176"/>
      <c r="N168" s="177"/>
      <c r="O168" s="177"/>
      <c r="P168" s="177"/>
      <c r="Q168" s="177"/>
      <c r="R168" s="177"/>
      <c r="S168" s="177"/>
      <c r="T168" s="178"/>
      <c r="AT168" s="172" t="s">
        <v>175</v>
      </c>
      <c r="AU168" s="172" t="s">
        <v>88</v>
      </c>
      <c r="AV168" s="12" t="s">
        <v>88</v>
      </c>
      <c r="AW168" s="12" t="s">
        <v>36</v>
      </c>
      <c r="AX168" s="12" t="s">
        <v>80</v>
      </c>
      <c r="AY168" s="172" t="s">
        <v>166</v>
      </c>
    </row>
    <row r="169" spans="2:65" s="12" customFormat="1" ht="10.199999999999999">
      <c r="B169" s="170"/>
      <c r="D169" s="171" t="s">
        <v>175</v>
      </c>
      <c r="E169" s="172" t="s">
        <v>1</v>
      </c>
      <c r="F169" s="173" t="s">
        <v>673</v>
      </c>
      <c r="H169" s="174">
        <v>0.44400000000000001</v>
      </c>
      <c r="I169" s="175"/>
      <c r="L169" s="170"/>
      <c r="M169" s="176"/>
      <c r="N169" s="177"/>
      <c r="O169" s="177"/>
      <c r="P169" s="177"/>
      <c r="Q169" s="177"/>
      <c r="R169" s="177"/>
      <c r="S169" s="177"/>
      <c r="T169" s="178"/>
      <c r="AT169" s="172" t="s">
        <v>175</v>
      </c>
      <c r="AU169" s="172" t="s">
        <v>88</v>
      </c>
      <c r="AV169" s="12" t="s">
        <v>88</v>
      </c>
      <c r="AW169" s="12" t="s">
        <v>36</v>
      </c>
      <c r="AX169" s="12" t="s">
        <v>80</v>
      </c>
      <c r="AY169" s="172" t="s">
        <v>166</v>
      </c>
    </row>
    <row r="170" spans="2:65" s="12" customFormat="1" ht="10.199999999999999">
      <c r="B170" s="170"/>
      <c r="D170" s="171" t="s">
        <v>175</v>
      </c>
      <c r="E170" s="172" t="s">
        <v>1</v>
      </c>
      <c r="F170" s="173" t="s">
        <v>674</v>
      </c>
      <c r="H170" s="174">
        <v>1.7470000000000001</v>
      </c>
      <c r="I170" s="175"/>
      <c r="L170" s="170"/>
      <c r="M170" s="176"/>
      <c r="N170" s="177"/>
      <c r="O170" s="177"/>
      <c r="P170" s="177"/>
      <c r="Q170" s="177"/>
      <c r="R170" s="177"/>
      <c r="S170" s="177"/>
      <c r="T170" s="178"/>
      <c r="AT170" s="172" t="s">
        <v>175</v>
      </c>
      <c r="AU170" s="172" t="s">
        <v>88</v>
      </c>
      <c r="AV170" s="12" t="s">
        <v>88</v>
      </c>
      <c r="AW170" s="12" t="s">
        <v>36</v>
      </c>
      <c r="AX170" s="12" t="s">
        <v>80</v>
      </c>
      <c r="AY170" s="172" t="s">
        <v>166</v>
      </c>
    </row>
    <row r="171" spans="2:65" s="14" customFormat="1" ht="10.199999999999999">
      <c r="B171" s="205"/>
      <c r="D171" s="171" t="s">
        <v>175</v>
      </c>
      <c r="E171" s="206" t="s">
        <v>1</v>
      </c>
      <c r="F171" s="207" t="s">
        <v>675</v>
      </c>
      <c r="H171" s="208">
        <v>6.0810000000000004</v>
      </c>
      <c r="I171" s="209"/>
      <c r="L171" s="205"/>
      <c r="M171" s="210"/>
      <c r="N171" s="211"/>
      <c r="O171" s="211"/>
      <c r="P171" s="211"/>
      <c r="Q171" s="211"/>
      <c r="R171" s="211"/>
      <c r="S171" s="211"/>
      <c r="T171" s="212"/>
      <c r="AT171" s="206" t="s">
        <v>175</v>
      </c>
      <c r="AU171" s="206" t="s">
        <v>88</v>
      </c>
      <c r="AV171" s="14" t="s">
        <v>181</v>
      </c>
      <c r="AW171" s="14" t="s">
        <v>36</v>
      </c>
      <c r="AX171" s="14" t="s">
        <v>80</v>
      </c>
      <c r="AY171" s="206" t="s">
        <v>166</v>
      </c>
    </row>
    <row r="172" spans="2:65" s="12" customFormat="1" ht="10.199999999999999">
      <c r="B172" s="170"/>
      <c r="D172" s="171" t="s">
        <v>175</v>
      </c>
      <c r="E172" s="172" t="s">
        <v>1</v>
      </c>
      <c r="F172" s="173" t="s">
        <v>676</v>
      </c>
      <c r="H172" s="174">
        <v>8.5</v>
      </c>
      <c r="I172" s="175"/>
      <c r="L172" s="170"/>
      <c r="M172" s="176"/>
      <c r="N172" s="177"/>
      <c r="O172" s="177"/>
      <c r="P172" s="177"/>
      <c r="Q172" s="177"/>
      <c r="R172" s="177"/>
      <c r="S172" s="177"/>
      <c r="T172" s="178"/>
      <c r="AT172" s="172" t="s">
        <v>175</v>
      </c>
      <c r="AU172" s="172" t="s">
        <v>88</v>
      </c>
      <c r="AV172" s="12" t="s">
        <v>88</v>
      </c>
      <c r="AW172" s="12" t="s">
        <v>36</v>
      </c>
      <c r="AX172" s="12" t="s">
        <v>80</v>
      </c>
      <c r="AY172" s="172" t="s">
        <v>166</v>
      </c>
    </row>
    <row r="173" spans="2:65" s="14" customFormat="1" ht="10.199999999999999">
      <c r="B173" s="205"/>
      <c r="D173" s="171" t="s">
        <v>175</v>
      </c>
      <c r="E173" s="206" t="s">
        <v>1</v>
      </c>
      <c r="F173" s="207" t="s">
        <v>675</v>
      </c>
      <c r="H173" s="208">
        <v>8.5</v>
      </c>
      <c r="I173" s="209"/>
      <c r="L173" s="205"/>
      <c r="M173" s="210"/>
      <c r="N173" s="211"/>
      <c r="O173" s="211"/>
      <c r="P173" s="211"/>
      <c r="Q173" s="211"/>
      <c r="R173" s="211"/>
      <c r="S173" s="211"/>
      <c r="T173" s="212"/>
      <c r="AT173" s="206" t="s">
        <v>175</v>
      </c>
      <c r="AU173" s="206" t="s">
        <v>88</v>
      </c>
      <c r="AV173" s="14" t="s">
        <v>181</v>
      </c>
      <c r="AW173" s="14" t="s">
        <v>36</v>
      </c>
      <c r="AX173" s="14" t="s">
        <v>80</v>
      </c>
      <c r="AY173" s="206" t="s">
        <v>166</v>
      </c>
    </row>
    <row r="174" spans="2:65" s="12" customFormat="1" ht="20.399999999999999">
      <c r="B174" s="170"/>
      <c r="D174" s="171" t="s">
        <v>175</v>
      </c>
      <c r="E174" s="172" t="s">
        <v>1</v>
      </c>
      <c r="F174" s="173" t="s">
        <v>677</v>
      </c>
      <c r="H174" s="174">
        <v>22.856000000000002</v>
      </c>
      <c r="I174" s="175"/>
      <c r="L174" s="170"/>
      <c r="M174" s="176"/>
      <c r="N174" s="177"/>
      <c r="O174" s="177"/>
      <c r="P174" s="177"/>
      <c r="Q174" s="177"/>
      <c r="R174" s="177"/>
      <c r="S174" s="177"/>
      <c r="T174" s="178"/>
      <c r="AT174" s="172" t="s">
        <v>175</v>
      </c>
      <c r="AU174" s="172" t="s">
        <v>88</v>
      </c>
      <c r="AV174" s="12" t="s">
        <v>88</v>
      </c>
      <c r="AW174" s="12" t="s">
        <v>36</v>
      </c>
      <c r="AX174" s="12" t="s">
        <v>80</v>
      </c>
      <c r="AY174" s="172" t="s">
        <v>166</v>
      </c>
    </row>
    <row r="175" spans="2:65" s="14" customFormat="1" ht="10.199999999999999">
      <c r="B175" s="205"/>
      <c r="D175" s="171" t="s">
        <v>175</v>
      </c>
      <c r="E175" s="206" t="s">
        <v>1</v>
      </c>
      <c r="F175" s="207" t="s">
        <v>675</v>
      </c>
      <c r="H175" s="208">
        <v>22.856000000000002</v>
      </c>
      <c r="I175" s="209"/>
      <c r="L175" s="205"/>
      <c r="M175" s="210"/>
      <c r="N175" s="211"/>
      <c r="O175" s="211"/>
      <c r="P175" s="211"/>
      <c r="Q175" s="211"/>
      <c r="R175" s="211"/>
      <c r="S175" s="211"/>
      <c r="T175" s="212"/>
      <c r="AT175" s="206" t="s">
        <v>175</v>
      </c>
      <c r="AU175" s="206" t="s">
        <v>88</v>
      </c>
      <c r="AV175" s="14" t="s">
        <v>181</v>
      </c>
      <c r="AW175" s="14" t="s">
        <v>36</v>
      </c>
      <c r="AX175" s="14" t="s">
        <v>80</v>
      </c>
      <c r="AY175" s="206" t="s">
        <v>166</v>
      </c>
    </row>
    <row r="176" spans="2:65" s="13" customFormat="1" ht="10.199999999999999">
      <c r="B176" s="194"/>
      <c r="D176" s="171" t="s">
        <v>175</v>
      </c>
      <c r="E176" s="195" t="s">
        <v>1</v>
      </c>
      <c r="F176" s="196" t="s">
        <v>367</v>
      </c>
      <c r="H176" s="197">
        <v>37.436999999999998</v>
      </c>
      <c r="I176" s="198"/>
      <c r="L176" s="194"/>
      <c r="M176" s="199"/>
      <c r="N176" s="200"/>
      <c r="O176" s="200"/>
      <c r="P176" s="200"/>
      <c r="Q176" s="200"/>
      <c r="R176" s="200"/>
      <c r="S176" s="200"/>
      <c r="T176" s="201"/>
      <c r="AT176" s="195" t="s">
        <v>175</v>
      </c>
      <c r="AU176" s="195" t="s">
        <v>88</v>
      </c>
      <c r="AV176" s="13" t="s">
        <v>173</v>
      </c>
      <c r="AW176" s="13" t="s">
        <v>36</v>
      </c>
      <c r="AX176" s="13" t="s">
        <v>21</v>
      </c>
      <c r="AY176" s="195" t="s">
        <v>166</v>
      </c>
    </row>
    <row r="177" spans="2:65" s="1" customFormat="1" ht="48" customHeight="1">
      <c r="B177" s="156"/>
      <c r="C177" s="157" t="s">
        <v>173</v>
      </c>
      <c r="D177" s="157" t="s">
        <v>168</v>
      </c>
      <c r="E177" s="158" t="s">
        <v>185</v>
      </c>
      <c r="F177" s="159" t="s">
        <v>186</v>
      </c>
      <c r="G177" s="160" t="s">
        <v>171</v>
      </c>
      <c r="H177" s="161">
        <v>62.54</v>
      </c>
      <c r="I177" s="162"/>
      <c r="J177" s="163">
        <f>ROUND(I177*H177,2)</f>
        <v>0</v>
      </c>
      <c r="K177" s="159" t="s">
        <v>172</v>
      </c>
      <c r="L177" s="32"/>
      <c r="M177" s="164" t="s">
        <v>1</v>
      </c>
      <c r="N177" s="165" t="s">
        <v>45</v>
      </c>
      <c r="O177" s="55"/>
      <c r="P177" s="166">
        <f>O177*H177</f>
        <v>0</v>
      </c>
      <c r="Q177" s="166">
        <v>0</v>
      </c>
      <c r="R177" s="166">
        <f>Q177*H177</f>
        <v>0</v>
      </c>
      <c r="S177" s="166">
        <v>0</v>
      </c>
      <c r="T177" s="167">
        <f>S177*H177</f>
        <v>0</v>
      </c>
      <c r="AR177" s="168" t="s">
        <v>173</v>
      </c>
      <c r="AT177" s="168" t="s">
        <v>168</v>
      </c>
      <c r="AU177" s="168" t="s">
        <v>88</v>
      </c>
      <c r="AY177" s="17" t="s">
        <v>166</v>
      </c>
      <c r="BE177" s="169">
        <f>IF(N177="základní",J177,0)</f>
        <v>0</v>
      </c>
      <c r="BF177" s="169">
        <f>IF(N177="snížená",J177,0)</f>
        <v>0</v>
      </c>
      <c r="BG177" s="169">
        <f>IF(N177="zákl. přenesená",J177,0)</f>
        <v>0</v>
      </c>
      <c r="BH177" s="169">
        <f>IF(N177="sníž. přenesená",J177,0)</f>
        <v>0</v>
      </c>
      <c r="BI177" s="169">
        <f>IF(N177="nulová",J177,0)</f>
        <v>0</v>
      </c>
      <c r="BJ177" s="17" t="s">
        <v>21</v>
      </c>
      <c r="BK177" s="169">
        <f>ROUND(I177*H177,2)</f>
        <v>0</v>
      </c>
      <c r="BL177" s="17" t="s">
        <v>173</v>
      </c>
      <c r="BM177" s="168" t="s">
        <v>678</v>
      </c>
    </row>
    <row r="178" spans="2:65" s="12" customFormat="1" ht="10.199999999999999">
      <c r="B178" s="170"/>
      <c r="D178" s="171" t="s">
        <v>175</v>
      </c>
      <c r="E178" s="172" t="s">
        <v>1</v>
      </c>
      <c r="F178" s="173" t="s">
        <v>679</v>
      </c>
      <c r="H178" s="174">
        <v>62.54</v>
      </c>
      <c r="I178" s="175"/>
      <c r="L178" s="170"/>
      <c r="M178" s="176"/>
      <c r="N178" s="177"/>
      <c r="O178" s="177"/>
      <c r="P178" s="177"/>
      <c r="Q178" s="177"/>
      <c r="R178" s="177"/>
      <c r="S178" s="177"/>
      <c r="T178" s="178"/>
      <c r="AT178" s="172" t="s">
        <v>175</v>
      </c>
      <c r="AU178" s="172" t="s">
        <v>88</v>
      </c>
      <c r="AV178" s="12" t="s">
        <v>88</v>
      </c>
      <c r="AW178" s="12" t="s">
        <v>36</v>
      </c>
      <c r="AX178" s="12" t="s">
        <v>21</v>
      </c>
      <c r="AY178" s="172" t="s">
        <v>166</v>
      </c>
    </row>
    <row r="179" spans="2:65" s="1" customFormat="1" ht="16.5" customHeight="1">
      <c r="B179" s="156"/>
      <c r="C179" s="157" t="s">
        <v>188</v>
      </c>
      <c r="D179" s="157" t="s">
        <v>168</v>
      </c>
      <c r="E179" s="158" t="s">
        <v>680</v>
      </c>
      <c r="F179" s="159" t="s">
        <v>681</v>
      </c>
      <c r="G179" s="160" t="s">
        <v>171</v>
      </c>
      <c r="H179" s="161">
        <v>11.869</v>
      </c>
      <c r="I179" s="162"/>
      <c r="J179" s="163">
        <f>ROUND(I179*H179,2)</f>
        <v>0</v>
      </c>
      <c r="K179" s="159" t="s">
        <v>172</v>
      </c>
      <c r="L179" s="32"/>
      <c r="M179" s="164" t="s">
        <v>1</v>
      </c>
      <c r="N179" s="165" t="s">
        <v>45</v>
      </c>
      <c r="O179" s="55"/>
      <c r="P179" s="166">
        <f>O179*H179</f>
        <v>0</v>
      </c>
      <c r="Q179" s="166">
        <v>0</v>
      </c>
      <c r="R179" s="166">
        <f>Q179*H179</f>
        <v>0</v>
      </c>
      <c r="S179" s="166">
        <v>0</v>
      </c>
      <c r="T179" s="167">
        <f>S179*H179</f>
        <v>0</v>
      </c>
      <c r="AR179" s="168" t="s">
        <v>173</v>
      </c>
      <c r="AT179" s="168" t="s">
        <v>168</v>
      </c>
      <c r="AU179" s="168" t="s">
        <v>88</v>
      </c>
      <c r="AY179" s="17" t="s">
        <v>166</v>
      </c>
      <c r="BE179" s="169">
        <f>IF(N179="základní",J179,0)</f>
        <v>0</v>
      </c>
      <c r="BF179" s="169">
        <f>IF(N179="snížená",J179,0)</f>
        <v>0</v>
      </c>
      <c r="BG179" s="169">
        <f>IF(N179="zákl. přenesená",J179,0)</f>
        <v>0</v>
      </c>
      <c r="BH179" s="169">
        <f>IF(N179="sníž. přenesená",J179,0)</f>
        <v>0</v>
      </c>
      <c r="BI179" s="169">
        <f>IF(N179="nulová",J179,0)</f>
        <v>0</v>
      </c>
      <c r="BJ179" s="17" t="s">
        <v>21</v>
      </c>
      <c r="BK179" s="169">
        <f>ROUND(I179*H179,2)</f>
        <v>0</v>
      </c>
      <c r="BL179" s="17" t="s">
        <v>173</v>
      </c>
      <c r="BM179" s="168" t="s">
        <v>682</v>
      </c>
    </row>
    <row r="180" spans="2:65" s="1" customFormat="1" ht="24" customHeight="1">
      <c r="B180" s="156"/>
      <c r="C180" s="157" t="s">
        <v>194</v>
      </c>
      <c r="D180" s="157" t="s">
        <v>168</v>
      </c>
      <c r="E180" s="158" t="s">
        <v>189</v>
      </c>
      <c r="F180" s="159" t="s">
        <v>190</v>
      </c>
      <c r="G180" s="160" t="s">
        <v>191</v>
      </c>
      <c r="H180" s="161">
        <v>100.06399999999999</v>
      </c>
      <c r="I180" s="162"/>
      <c r="J180" s="163">
        <f>ROUND(I180*H180,2)</f>
        <v>0</v>
      </c>
      <c r="K180" s="159" t="s">
        <v>172</v>
      </c>
      <c r="L180" s="32"/>
      <c r="M180" s="164" t="s">
        <v>1</v>
      </c>
      <c r="N180" s="165" t="s">
        <v>45</v>
      </c>
      <c r="O180" s="55"/>
      <c r="P180" s="166">
        <f>O180*H180</f>
        <v>0</v>
      </c>
      <c r="Q180" s="166">
        <v>0</v>
      </c>
      <c r="R180" s="166">
        <f>Q180*H180</f>
        <v>0</v>
      </c>
      <c r="S180" s="166">
        <v>0</v>
      </c>
      <c r="T180" s="167">
        <f>S180*H180</f>
        <v>0</v>
      </c>
      <c r="AR180" s="168" t="s">
        <v>173</v>
      </c>
      <c r="AT180" s="168" t="s">
        <v>168</v>
      </c>
      <c r="AU180" s="168" t="s">
        <v>88</v>
      </c>
      <c r="AY180" s="17" t="s">
        <v>166</v>
      </c>
      <c r="BE180" s="169">
        <f>IF(N180="základní",J180,0)</f>
        <v>0</v>
      </c>
      <c r="BF180" s="169">
        <f>IF(N180="snížená",J180,0)</f>
        <v>0</v>
      </c>
      <c r="BG180" s="169">
        <f>IF(N180="zákl. přenesená",J180,0)</f>
        <v>0</v>
      </c>
      <c r="BH180" s="169">
        <f>IF(N180="sníž. přenesená",J180,0)</f>
        <v>0</v>
      </c>
      <c r="BI180" s="169">
        <f>IF(N180="nulová",J180,0)</f>
        <v>0</v>
      </c>
      <c r="BJ180" s="17" t="s">
        <v>21</v>
      </c>
      <c r="BK180" s="169">
        <f>ROUND(I180*H180,2)</f>
        <v>0</v>
      </c>
      <c r="BL180" s="17" t="s">
        <v>173</v>
      </c>
      <c r="BM180" s="168" t="s">
        <v>683</v>
      </c>
    </row>
    <row r="181" spans="2:65" s="12" customFormat="1" ht="10.199999999999999">
      <c r="B181" s="170"/>
      <c r="D181" s="171" t="s">
        <v>175</v>
      </c>
      <c r="E181" s="172" t="s">
        <v>1</v>
      </c>
      <c r="F181" s="173" t="s">
        <v>684</v>
      </c>
      <c r="H181" s="174">
        <v>100.06399999999999</v>
      </c>
      <c r="I181" s="175"/>
      <c r="L181" s="170"/>
      <c r="M181" s="176"/>
      <c r="N181" s="177"/>
      <c r="O181" s="177"/>
      <c r="P181" s="177"/>
      <c r="Q181" s="177"/>
      <c r="R181" s="177"/>
      <c r="S181" s="177"/>
      <c r="T181" s="178"/>
      <c r="AT181" s="172" t="s">
        <v>175</v>
      </c>
      <c r="AU181" s="172" t="s">
        <v>88</v>
      </c>
      <c r="AV181" s="12" t="s">
        <v>88</v>
      </c>
      <c r="AW181" s="12" t="s">
        <v>36</v>
      </c>
      <c r="AX181" s="12" t="s">
        <v>21</v>
      </c>
      <c r="AY181" s="172" t="s">
        <v>166</v>
      </c>
    </row>
    <row r="182" spans="2:65" s="1" customFormat="1" ht="36" customHeight="1">
      <c r="B182" s="156"/>
      <c r="C182" s="157" t="s">
        <v>201</v>
      </c>
      <c r="D182" s="157" t="s">
        <v>168</v>
      </c>
      <c r="E182" s="158" t="s">
        <v>359</v>
      </c>
      <c r="F182" s="159" t="s">
        <v>360</v>
      </c>
      <c r="G182" s="160" t="s">
        <v>171</v>
      </c>
      <c r="H182" s="161">
        <v>11.869</v>
      </c>
      <c r="I182" s="162"/>
      <c r="J182" s="163">
        <f>ROUND(I182*H182,2)</f>
        <v>0</v>
      </c>
      <c r="K182" s="159" t="s">
        <v>172</v>
      </c>
      <c r="L182" s="32"/>
      <c r="M182" s="164" t="s">
        <v>1</v>
      </c>
      <c r="N182" s="165" t="s">
        <v>45</v>
      </c>
      <c r="O182" s="55"/>
      <c r="P182" s="166">
        <f>O182*H182</f>
        <v>0</v>
      </c>
      <c r="Q182" s="166">
        <v>0</v>
      </c>
      <c r="R182" s="166">
        <f>Q182*H182</f>
        <v>0</v>
      </c>
      <c r="S182" s="166">
        <v>0</v>
      </c>
      <c r="T182" s="167">
        <f>S182*H182</f>
        <v>0</v>
      </c>
      <c r="AR182" s="168" t="s">
        <v>173</v>
      </c>
      <c r="AT182" s="168" t="s">
        <v>168</v>
      </c>
      <c r="AU182" s="168" t="s">
        <v>88</v>
      </c>
      <c r="AY182" s="17" t="s">
        <v>166</v>
      </c>
      <c r="BE182" s="169">
        <f>IF(N182="základní",J182,0)</f>
        <v>0</v>
      </c>
      <c r="BF182" s="169">
        <f>IF(N182="snížená",J182,0)</f>
        <v>0</v>
      </c>
      <c r="BG182" s="169">
        <f>IF(N182="zákl. přenesená",J182,0)</f>
        <v>0</v>
      </c>
      <c r="BH182" s="169">
        <f>IF(N182="sníž. přenesená",J182,0)</f>
        <v>0</v>
      </c>
      <c r="BI182" s="169">
        <f>IF(N182="nulová",J182,0)</f>
        <v>0</v>
      </c>
      <c r="BJ182" s="17" t="s">
        <v>21</v>
      </c>
      <c r="BK182" s="169">
        <f>ROUND(I182*H182,2)</f>
        <v>0</v>
      </c>
      <c r="BL182" s="17" t="s">
        <v>173</v>
      </c>
      <c r="BM182" s="168" t="s">
        <v>685</v>
      </c>
    </row>
    <row r="183" spans="2:65" s="12" customFormat="1" ht="10.199999999999999">
      <c r="B183" s="170"/>
      <c r="D183" s="171" t="s">
        <v>175</v>
      </c>
      <c r="E183" s="172" t="s">
        <v>1</v>
      </c>
      <c r="F183" s="173" t="s">
        <v>686</v>
      </c>
      <c r="H183" s="174">
        <v>4.25</v>
      </c>
      <c r="I183" s="175"/>
      <c r="L183" s="170"/>
      <c r="M183" s="176"/>
      <c r="N183" s="177"/>
      <c r="O183" s="177"/>
      <c r="P183" s="177"/>
      <c r="Q183" s="177"/>
      <c r="R183" s="177"/>
      <c r="S183" s="177"/>
      <c r="T183" s="178"/>
      <c r="AT183" s="172" t="s">
        <v>175</v>
      </c>
      <c r="AU183" s="172" t="s">
        <v>88</v>
      </c>
      <c r="AV183" s="12" t="s">
        <v>88</v>
      </c>
      <c r="AW183" s="12" t="s">
        <v>36</v>
      </c>
      <c r="AX183" s="12" t="s">
        <v>80</v>
      </c>
      <c r="AY183" s="172" t="s">
        <v>166</v>
      </c>
    </row>
    <row r="184" spans="2:65" s="14" customFormat="1" ht="10.199999999999999">
      <c r="B184" s="205"/>
      <c r="D184" s="171" t="s">
        <v>175</v>
      </c>
      <c r="E184" s="206" t="s">
        <v>1</v>
      </c>
      <c r="F184" s="207" t="s">
        <v>675</v>
      </c>
      <c r="H184" s="208">
        <v>4.25</v>
      </c>
      <c r="I184" s="209"/>
      <c r="L184" s="205"/>
      <c r="M184" s="210"/>
      <c r="N184" s="211"/>
      <c r="O184" s="211"/>
      <c r="P184" s="211"/>
      <c r="Q184" s="211"/>
      <c r="R184" s="211"/>
      <c r="S184" s="211"/>
      <c r="T184" s="212"/>
      <c r="AT184" s="206" t="s">
        <v>175</v>
      </c>
      <c r="AU184" s="206" t="s">
        <v>88</v>
      </c>
      <c r="AV184" s="14" t="s">
        <v>181</v>
      </c>
      <c r="AW184" s="14" t="s">
        <v>36</v>
      </c>
      <c r="AX184" s="14" t="s">
        <v>80</v>
      </c>
      <c r="AY184" s="206" t="s">
        <v>166</v>
      </c>
    </row>
    <row r="185" spans="2:65" s="12" customFormat="1" ht="20.399999999999999">
      <c r="B185" s="170"/>
      <c r="D185" s="171" t="s">
        <v>175</v>
      </c>
      <c r="E185" s="172" t="s">
        <v>1</v>
      </c>
      <c r="F185" s="173" t="s">
        <v>687</v>
      </c>
      <c r="H185" s="174">
        <v>7.6189999999999998</v>
      </c>
      <c r="I185" s="175"/>
      <c r="L185" s="170"/>
      <c r="M185" s="176"/>
      <c r="N185" s="177"/>
      <c r="O185" s="177"/>
      <c r="P185" s="177"/>
      <c r="Q185" s="177"/>
      <c r="R185" s="177"/>
      <c r="S185" s="177"/>
      <c r="T185" s="178"/>
      <c r="AT185" s="172" t="s">
        <v>175</v>
      </c>
      <c r="AU185" s="172" t="s">
        <v>88</v>
      </c>
      <c r="AV185" s="12" t="s">
        <v>88</v>
      </c>
      <c r="AW185" s="12" t="s">
        <v>36</v>
      </c>
      <c r="AX185" s="12" t="s">
        <v>80</v>
      </c>
      <c r="AY185" s="172" t="s">
        <v>166</v>
      </c>
    </row>
    <row r="186" spans="2:65" s="14" customFormat="1" ht="10.199999999999999">
      <c r="B186" s="205"/>
      <c r="D186" s="171" t="s">
        <v>175</v>
      </c>
      <c r="E186" s="206" t="s">
        <v>1</v>
      </c>
      <c r="F186" s="207" t="s">
        <v>675</v>
      </c>
      <c r="H186" s="208">
        <v>7.6189999999999998</v>
      </c>
      <c r="I186" s="209"/>
      <c r="L186" s="205"/>
      <c r="M186" s="210"/>
      <c r="N186" s="211"/>
      <c r="O186" s="211"/>
      <c r="P186" s="211"/>
      <c r="Q186" s="211"/>
      <c r="R186" s="211"/>
      <c r="S186" s="211"/>
      <c r="T186" s="212"/>
      <c r="AT186" s="206" t="s">
        <v>175</v>
      </c>
      <c r="AU186" s="206" t="s">
        <v>88</v>
      </c>
      <c r="AV186" s="14" t="s">
        <v>181</v>
      </c>
      <c r="AW186" s="14" t="s">
        <v>36</v>
      </c>
      <c r="AX186" s="14" t="s">
        <v>80</v>
      </c>
      <c r="AY186" s="206" t="s">
        <v>166</v>
      </c>
    </row>
    <row r="187" spans="2:65" s="13" customFormat="1" ht="10.199999999999999">
      <c r="B187" s="194"/>
      <c r="D187" s="171" t="s">
        <v>175</v>
      </c>
      <c r="E187" s="195" t="s">
        <v>1</v>
      </c>
      <c r="F187" s="196" t="s">
        <v>367</v>
      </c>
      <c r="H187" s="197">
        <v>11.869</v>
      </c>
      <c r="I187" s="198"/>
      <c r="L187" s="194"/>
      <c r="M187" s="199"/>
      <c r="N187" s="200"/>
      <c r="O187" s="200"/>
      <c r="P187" s="200"/>
      <c r="Q187" s="200"/>
      <c r="R187" s="200"/>
      <c r="S187" s="200"/>
      <c r="T187" s="201"/>
      <c r="AT187" s="195" t="s">
        <v>175</v>
      </c>
      <c r="AU187" s="195" t="s">
        <v>88</v>
      </c>
      <c r="AV187" s="13" t="s">
        <v>173</v>
      </c>
      <c r="AW187" s="13" t="s">
        <v>36</v>
      </c>
      <c r="AX187" s="13" t="s">
        <v>21</v>
      </c>
      <c r="AY187" s="195" t="s">
        <v>166</v>
      </c>
    </row>
    <row r="188" spans="2:65" s="1" customFormat="1" ht="36" customHeight="1">
      <c r="B188" s="156"/>
      <c r="C188" s="157" t="s">
        <v>206</v>
      </c>
      <c r="D188" s="157" t="s">
        <v>168</v>
      </c>
      <c r="E188" s="158" t="s">
        <v>688</v>
      </c>
      <c r="F188" s="159" t="s">
        <v>689</v>
      </c>
      <c r="G188" s="160" t="s">
        <v>197</v>
      </c>
      <c r="H188" s="161">
        <v>150</v>
      </c>
      <c r="I188" s="162"/>
      <c r="J188" s="163">
        <f>ROUND(I188*H188,2)</f>
        <v>0</v>
      </c>
      <c r="K188" s="159" t="s">
        <v>172</v>
      </c>
      <c r="L188" s="32"/>
      <c r="M188" s="164" t="s">
        <v>1</v>
      </c>
      <c r="N188" s="165" t="s">
        <v>45</v>
      </c>
      <c r="O188" s="55"/>
      <c r="P188" s="166">
        <f>O188*H188</f>
        <v>0</v>
      </c>
      <c r="Q188" s="166">
        <v>0</v>
      </c>
      <c r="R188" s="166">
        <f>Q188*H188</f>
        <v>0</v>
      </c>
      <c r="S188" s="166">
        <v>0</v>
      </c>
      <c r="T188" s="167">
        <f>S188*H188</f>
        <v>0</v>
      </c>
      <c r="AR188" s="168" t="s">
        <v>173</v>
      </c>
      <c r="AT188" s="168" t="s">
        <v>168</v>
      </c>
      <c r="AU188" s="168" t="s">
        <v>88</v>
      </c>
      <c r="AY188" s="17" t="s">
        <v>166</v>
      </c>
      <c r="BE188" s="169">
        <f>IF(N188="základní",J188,0)</f>
        <v>0</v>
      </c>
      <c r="BF188" s="169">
        <f>IF(N188="snížená",J188,0)</f>
        <v>0</v>
      </c>
      <c r="BG188" s="169">
        <f>IF(N188="zákl. přenesená",J188,0)</f>
        <v>0</v>
      </c>
      <c r="BH188" s="169">
        <f>IF(N188="sníž. přenesená",J188,0)</f>
        <v>0</v>
      </c>
      <c r="BI188" s="169">
        <f>IF(N188="nulová",J188,0)</f>
        <v>0</v>
      </c>
      <c r="BJ188" s="17" t="s">
        <v>21</v>
      </c>
      <c r="BK188" s="169">
        <f>ROUND(I188*H188,2)</f>
        <v>0</v>
      </c>
      <c r="BL188" s="17" t="s">
        <v>173</v>
      </c>
      <c r="BM188" s="168" t="s">
        <v>690</v>
      </c>
    </row>
    <row r="189" spans="2:65" s="1" customFormat="1" ht="24" customHeight="1">
      <c r="B189" s="156"/>
      <c r="C189" s="157" t="s">
        <v>211</v>
      </c>
      <c r="D189" s="157" t="s">
        <v>168</v>
      </c>
      <c r="E189" s="158" t="s">
        <v>195</v>
      </c>
      <c r="F189" s="159" t="s">
        <v>196</v>
      </c>
      <c r="G189" s="160" t="s">
        <v>197</v>
      </c>
      <c r="H189" s="161">
        <v>39.409999999999997</v>
      </c>
      <c r="I189" s="162"/>
      <c r="J189" s="163">
        <f>ROUND(I189*H189,2)</f>
        <v>0</v>
      </c>
      <c r="K189" s="159" t="s">
        <v>172</v>
      </c>
      <c r="L189" s="32"/>
      <c r="M189" s="164" t="s">
        <v>1</v>
      </c>
      <c r="N189" s="165" t="s">
        <v>45</v>
      </c>
      <c r="O189" s="55"/>
      <c r="P189" s="166">
        <f>O189*H189</f>
        <v>0</v>
      </c>
      <c r="Q189" s="166">
        <v>0</v>
      </c>
      <c r="R189" s="166">
        <f>Q189*H189</f>
        <v>0</v>
      </c>
      <c r="S189" s="166">
        <v>0</v>
      </c>
      <c r="T189" s="167">
        <f>S189*H189</f>
        <v>0</v>
      </c>
      <c r="AR189" s="168" t="s">
        <v>173</v>
      </c>
      <c r="AT189" s="168" t="s">
        <v>168</v>
      </c>
      <c r="AU189" s="168" t="s">
        <v>88</v>
      </c>
      <c r="AY189" s="17" t="s">
        <v>166</v>
      </c>
      <c r="BE189" s="169">
        <f>IF(N189="základní",J189,0)</f>
        <v>0</v>
      </c>
      <c r="BF189" s="169">
        <f>IF(N189="snížená",J189,0)</f>
        <v>0</v>
      </c>
      <c r="BG189" s="169">
        <f>IF(N189="zákl. přenesená",J189,0)</f>
        <v>0</v>
      </c>
      <c r="BH189" s="169">
        <f>IF(N189="sníž. přenesená",J189,0)</f>
        <v>0</v>
      </c>
      <c r="BI189" s="169">
        <f>IF(N189="nulová",J189,0)</f>
        <v>0</v>
      </c>
      <c r="BJ189" s="17" t="s">
        <v>21</v>
      </c>
      <c r="BK189" s="169">
        <f>ROUND(I189*H189,2)</f>
        <v>0</v>
      </c>
      <c r="BL189" s="17" t="s">
        <v>173</v>
      </c>
      <c r="BM189" s="168" t="s">
        <v>691</v>
      </c>
    </row>
    <row r="190" spans="2:65" s="12" customFormat="1" ht="10.199999999999999">
      <c r="B190" s="170"/>
      <c r="D190" s="171" t="s">
        <v>175</v>
      </c>
      <c r="E190" s="172" t="s">
        <v>1</v>
      </c>
      <c r="F190" s="173" t="s">
        <v>692</v>
      </c>
      <c r="H190" s="174">
        <v>39.409999999999997</v>
      </c>
      <c r="I190" s="175"/>
      <c r="L190" s="170"/>
      <c r="M190" s="176"/>
      <c r="N190" s="177"/>
      <c r="O190" s="177"/>
      <c r="P190" s="177"/>
      <c r="Q190" s="177"/>
      <c r="R190" s="177"/>
      <c r="S190" s="177"/>
      <c r="T190" s="178"/>
      <c r="AT190" s="172" t="s">
        <v>175</v>
      </c>
      <c r="AU190" s="172" t="s">
        <v>88</v>
      </c>
      <c r="AV190" s="12" t="s">
        <v>88</v>
      </c>
      <c r="AW190" s="12" t="s">
        <v>36</v>
      </c>
      <c r="AX190" s="12" t="s">
        <v>21</v>
      </c>
      <c r="AY190" s="172" t="s">
        <v>166</v>
      </c>
    </row>
    <row r="191" spans="2:65" s="1" customFormat="1" ht="24" customHeight="1">
      <c r="B191" s="156"/>
      <c r="C191" s="157" t="s">
        <v>26</v>
      </c>
      <c r="D191" s="157" t="s">
        <v>168</v>
      </c>
      <c r="E191" s="158" t="s">
        <v>693</v>
      </c>
      <c r="F191" s="159" t="s">
        <v>694</v>
      </c>
      <c r="G191" s="160" t="s">
        <v>171</v>
      </c>
      <c r="H191" s="161">
        <v>4.25</v>
      </c>
      <c r="I191" s="162"/>
      <c r="J191" s="163">
        <f>ROUND(I191*H191,2)</f>
        <v>0</v>
      </c>
      <c r="K191" s="159" t="s">
        <v>172</v>
      </c>
      <c r="L191" s="32"/>
      <c r="M191" s="164" t="s">
        <v>1</v>
      </c>
      <c r="N191" s="165" t="s">
        <v>45</v>
      </c>
      <c r="O191" s="55"/>
      <c r="P191" s="166">
        <f>O191*H191</f>
        <v>0</v>
      </c>
      <c r="Q191" s="166">
        <v>1.8907700000000001</v>
      </c>
      <c r="R191" s="166">
        <f>Q191*H191</f>
        <v>8.0357725000000002</v>
      </c>
      <c r="S191" s="166">
        <v>0</v>
      </c>
      <c r="T191" s="167">
        <f>S191*H191</f>
        <v>0</v>
      </c>
      <c r="AR191" s="168" t="s">
        <v>173</v>
      </c>
      <c r="AT191" s="168" t="s">
        <v>168</v>
      </c>
      <c r="AU191" s="168" t="s">
        <v>88</v>
      </c>
      <c r="AY191" s="17" t="s">
        <v>166</v>
      </c>
      <c r="BE191" s="169">
        <f>IF(N191="základní",J191,0)</f>
        <v>0</v>
      </c>
      <c r="BF191" s="169">
        <f>IF(N191="snížená",J191,0)</f>
        <v>0</v>
      </c>
      <c r="BG191" s="169">
        <f>IF(N191="zákl. přenesená",J191,0)</f>
        <v>0</v>
      </c>
      <c r="BH191" s="169">
        <f>IF(N191="sníž. přenesená",J191,0)</f>
        <v>0</v>
      </c>
      <c r="BI191" s="169">
        <f>IF(N191="nulová",J191,0)</f>
        <v>0</v>
      </c>
      <c r="BJ191" s="17" t="s">
        <v>21</v>
      </c>
      <c r="BK191" s="169">
        <f>ROUND(I191*H191,2)</f>
        <v>0</v>
      </c>
      <c r="BL191" s="17" t="s">
        <v>173</v>
      </c>
      <c r="BM191" s="168" t="s">
        <v>695</v>
      </c>
    </row>
    <row r="192" spans="2:65" s="11" customFormat="1" ht="22.8" customHeight="1">
      <c r="B192" s="143"/>
      <c r="D192" s="144" t="s">
        <v>79</v>
      </c>
      <c r="E192" s="154" t="s">
        <v>88</v>
      </c>
      <c r="F192" s="154" t="s">
        <v>200</v>
      </c>
      <c r="I192" s="146"/>
      <c r="J192" s="155">
        <f>BK192</f>
        <v>0</v>
      </c>
      <c r="L192" s="143"/>
      <c r="M192" s="148"/>
      <c r="N192" s="149"/>
      <c r="O192" s="149"/>
      <c r="P192" s="150">
        <f>SUM(P193:P218)</f>
        <v>0</v>
      </c>
      <c r="Q192" s="149"/>
      <c r="R192" s="150">
        <f>SUM(R193:R218)</f>
        <v>82.967059329999998</v>
      </c>
      <c r="S192" s="149"/>
      <c r="T192" s="151">
        <f>SUM(T193:T218)</f>
        <v>0</v>
      </c>
      <c r="AR192" s="144" t="s">
        <v>21</v>
      </c>
      <c r="AT192" s="152" t="s">
        <v>79</v>
      </c>
      <c r="AU192" s="152" t="s">
        <v>21</v>
      </c>
      <c r="AY192" s="144" t="s">
        <v>166</v>
      </c>
      <c r="BK192" s="153">
        <f>SUM(BK193:BK218)</f>
        <v>0</v>
      </c>
    </row>
    <row r="193" spans="2:65" s="1" customFormat="1" ht="24" customHeight="1">
      <c r="B193" s="156"/>
      <c r="C193" s="157" t="s">
        <v>220</v>
      </c>
      <c r="D193" s="157" t="s">
        <v>168</v>
      </c>
      <c r="E193" s="158" t="s">
        <v>696</v>
      </c>
      <c r="F193" s="159" t="s">
        <v>697</v>
      </c>
      <c r="G193" s="160" t="s">
        <v>171</v>
      </c>
      <c r="H193" s="161">
        <v>20.8</v>
      </c>
      <c r="I193" s="162"/>
      <c r="J193" s="163">
        <f>ROUND(I193*H193,2)</f>
        <v>0</v>
      </c>
      <c r="K193" s="159" t="s">
        <v>172</v>
      </c>
      <c r="L193" s="32"/>
      <c r="M193" s="164" t="s">
        <v>1</v>
      </c>
      <c r="N193" s="165" t="s">
        <v>45</v>
      </c>
      <c r="O193" s="55"/>
      <c r="P193" s="166">
        <f>O193*H193</f>
        <v>0</v>
      </c>
      <c r="Q193" s="166">
        <v>2.16</v>
      </c>
      <c r="R193" s="166">
        <f>Q193*H193</f>
        <v>44.928000000000004</v>
      </c>
      <c r="S193" s="166">
        <v>0</v>
      </c>
      <c r="T193" s="167">
        <f>S193*H193</f>
        <v>0</v>
      </c>
      <c r="AR193" s="168" t="s">
        <v>173</v>
      </c>
      <c r="AT193" s="168" t="s">
        <v>168</v>
      </c>
      <c r="AU193" s="168" t="s">
        <v>88</v>
      </c>
      <c r="AY193" s="17" t="s">
        <v>166</v>
      </c>
      <c r="BE193" s="169">
        <f>IF(N193="základní",J193,0)</f>
        <v>0</v>
      </c>
      <c r="BF193" s="169">
        <f>IF(N193="snížená",J193,0)</f>
        <v>0</v>
      </c>
      <c r="BG193" s="169">
        <f>IF(N193="zákl. přenesená",J193,0)</f>
        <v>0</v>
      </c>
      <c r="BH193" s="169">
        <f>IF(N193="sníž. přenesená",J193,0)</f>
        <v>0</v>
      </c>
      <c r="BI193" s="169">
        <f>IF(N193="nulová",J193,0)</f>
        <v>0</v>
      </c>
      <c r="BJ193" s="17" t="s">
        <v>21</v>
      </c>
      <c r="BK193" s="169">
        <f>ROUND(I193*H193,2)</f>
        <v>0</v>
      </c>
      <c r="BL193" s="17" t="s">
        <v>173</v>
      </c>
      <c r="BM193" s="168" t="s">
        <v>698</v>
      </c>
    </row>
    <row r="194" spans="2:65" s="12" customFormat="1" ht="10.199999999999999">
      <c r="B194" s="170"/>
      <c r="D194" s="171" t="s">
        <v>175</v>
      </c>
      <c r="E194" s="172" t="s">
        <v>1</v>
      </c>
      <c r="F194" s="173" t="s">
        <v>699</v>
      </c>
      <c r="H194" s="174">
        <v>4.6970000000000001</v>
      </c>
      <c r="I194" s="175"/>
      <c r="L194" s="170"/>
      <c r="M194" s="176"/>
      <c r="N194" s="177"/>
      <c r="O194" s="177"/>
      <c r="P194" s="177"/>
      <c r="Q194" s="177"/>
      <c r="R194" s="177"/>
      <c r="S194" s="177"/>
      <c r="T194" s="178"/>
      <c r="AT194" s="172" t="s">
        <v>175</v>
      </c>
      <c r="AU194" s="172" t="s">
        <v>88</v>
      </c>
      <c r="AV194" s="12" t="s">
        <v>88</v>
      </c>
      <c r="AW194" s="12" t="s">
        <v>36</v>
      </c>
      <c r="AX194" s="12" t="s">
        <v>80</v>
      </c>
      <c r="AY194" s="172" t="s">
        <v>166</v>
      </c>
    </row>
    <row r="195" spans="2:65" s="12" customFormat="1" ht="10.199999999999999">
      <c r="B195" s="170"/>
      <c r="D195" s="171" t="s">
        <v>175</v>
      </c>
      <c r="E195" s="172" t="s">
        <v>1</v>
      </c>
      <c r="F195" s="173" t="s">
        <v>700</v>
      </c>
      <c r="H195" s="174">
        <v>16.103000000000002</v>
      </c>
      <c r="I195" s="175"/>
      <c r="L195" s="170"/>
      <c r="M195" s="176"/>
      <c r="N195" s="177"/>
      <c r="O195" s="177"/>
      <c r="P195" s="177"/>
      <c r="Q195" s="177"/>
      <c r="R195" s="177"/>
      <c r="S195" s="177"/>
      <c r="T195" s="178"/>
      <c r="AT195" s="172" t="s">
        <v>175</v>
      </c>
      <c r="AU195" s="172" t="s">
        <v>88</v>
      </c>
      <c r="AV195" s="12" t="s">
        <v>88</v>
      </c>
      <c r="AW195" s="12" t="s">
        <v>36</v>
      </c>
      <c r="AX195" s="12" t="s">
        <v>80</v>
      </c>
      <c r="AY195" s="172" t="s">
        <v>166</v>
      </c>
    </row>
    <row r="196" spans="2:65" s="13" customFormat="1" ht="10.199999999999999">
      <c r="B196" s="194"/>
      <c r="D196" s="171" t="s">
        <v>175</v>
      </c>
      <c r="E196" s="195" t="s">
        <v>1</v>
      </c>
      <c r="F196" s="196" t="s">
        <v>367</v>
      </c>
      <c r="H196" s="197">
        <v>20.8</v>
      </c>
      <c r="I196" s="198"/>
      <c r="L196" s="194"/>
      <c r="M196" s="199"/>
      <c r="N196" s="200"/>
      <c r="O196" s="200"/>
      <c r="P196" s="200"/>
      <c r="Q196" s="200"/>
      <c r="R196" s="200"/>
      <c r="S196" s="200"/>
      <c r="T196" s="201"/>
      <c r="AT196" s="195" t="s">
        <v>175</v>
      </c>
      <c r="AU196" s="195" t="s">
        <v>88</v>
      </c>
      <c r="AV196" s="13" t="s">
        <v>173</v>
      </c>
      <c r="AW196" s="13" t="s">
        <v>36</v>
      </c>
      <c r="AX196" s="13" t="s">
        <v>21</v>
      </c>
      <c r="AY196" s="195" t="s">
        <v>166</v>
      </c>
    </row>
    <row r="197" spans="2:65" s="1" customFormat="1" ht="24" customHeight="1">
      <c r="B197" s="156"/>
      <c r="C197" s="157" t="s">
        <v>225</v>
      </c>
      <c r="D197" s="157" t="s">
        <v>168</v>
      </c>
      <c r="E197" s="158" t="s">
        <v>701</v>
      </c>
      <c r="F197" s="159" t="s">
        <v>702</v>
      </c>
      <c r="G197" s="160" t="s">
        <v>171</v>
      </c>
      <c r="H197" s="161">
        <v>5.7229999999999999</v>
      </c>
      <c r="I197" s="162"/>
      <c r="J197" s="163">
        <f>ROUND(I197*H197,2)</f>
        <v>0</v>
      </c>
      <c r="K197" s="159" t="s">
        <v>172</v>
      </c>
      <c r="L197" s="32"/>
      <c r="M197" s="164" t="s">
        <v>1</v>
      </c>
      <c r="N197" s="165" t="s">
        <v>45</v>
      </c>
      <c r="O197" s="55"/>
      <c r="P197" s="166">
        <f>O197*H197</f>
        <v>0</v>
      </c>
      <c r="Q197" s="166">
        <v>2.45329</v>
      </c>
      <c r="R197" s="166">
        <f>Q197*H197</f>
        <v>14.04017867</v>
      </c>
      <c r="S197" s="166">
        <v>0</v>
      </c>
      <c r="T197" s="167">
        <f>S197*H197</f>
        <v>0</v>
      </c>
      <c r="AR197" s="168" t="s">
        <v>173</v>
      </c>
      <c r="AT197" s="168" t="s">
        <v>168</v>
      </c>
      <c r="AU197" s="168" t="s">
        <v>88</v>
      </c>
      <c r="AY197" s="17" t="s">
        <v>166</v>
      </c>
      <c r="BE197" s="169">
        <f>IF(N197="základní",J197,0)</f>
        <v>0</v>
      </c>
      <c r="BF197" s="169">
        <f>IF(N197="snížená",J197,0)</f>
        <v>0</v>
      </c>
      <c r="BG197" s="169">
        <f>IF(N197="zákl. přenesená",J197,0)</f>
        <v>0</v>
      </c>
      <c r="BH197" s="169">
        <f>IF(N197="sníž. přenesená",J197,0)</f>
        <v>0</v>
      </c>
      <c r="BI197" s="169">
        <f>IF(N197="nulová",J197,0)</f>
        <v>0</v>
      </c>
      <c r="BJ197" s="17" t="s">
        <v>21</v>
      </c>
      <c r="BK197" s="169">
        <f>ROUND(I197*H197,2)</f>
        <v>0</v>
      </c>
      <c r="BL197" s="17" t="s">
        <v>173</v>
      </c>
      <c r="BM197" s="168" t="s">
        <v>703</v>
      </c>
    </row>
    <row r="198" spans="2:65" s="12" customFormat="1" ht="10.199999999999999">
      <c r="B198" s="170"/>
      <c r="D198" s="171" t="s">
        <v>175</v>
      </c>
      <c r="E198" s="172" t="s">
        <v>1</v>
      </c>
      <c r="F198" s="173" t="s">
        <v>704</v>
      </c>
      <c r="H198" s="174">
        <v>5.7229999999999999</v>
      </c>
      <c r="I198" s="175"/>
      <c r="L198" s="170"/>
      <c r="M198" s="176"/>
      <c r="N198" s="177"/>
      <c r="O198" s="177"/>
      <c r="P198" s="177"/>
      <c r="Q198" s="177"/>
      <c r="R198" s="177"/>
      <c r="S198" s="177"/>
      <c r="T198" s="178"/>
      <c r="AT198" s="172" t="s">
        <v>175</v>
      </c>
      <c r="AU198" s="172" t="s">
        <v>88</v>
      </c>
      <c r="AV198" s="12" t="s">
        <v>88</v>
      </c>
      <c r="AW198" s="12" t="s">
        <v>36</v>
      </c>
      <c r="AX198" s="12" t="s">
        <v>21</v>
      </c>
      <c r="AY198" s="172" t="s">
        <v>166</v>
      </c>
    </row>
    <row r="199" spans="2:65" s="1" customFormat="1" ht="48" customHeight="1">
      <c r="B199" s="156"/>
      <c r="C199" s="157" t="s">
        <v>232</v>
      </c>
      <c r="D199" s="157" t="s">
        <v>168</v>
      </c>
      <c r="E199" s="158" t="s">
        <v>705</v>
      </c>
      <c r="F199" s="159" t="s">
        <v>706</v>
      </c>
      <c r="G199" s="160" t="s">
        <v>197</v>
      </c>
      <c r="H199" s="161">
        <v>2.6850000000000001</v>
      </c>
      <c r="I199" s="162"/>
      <c r="J199" s="163">
        <f>ROUND(I199*H199,2)</f>
        <v>0</v>
      </c>
      <c r="K199" s="159" t="s">
        <v>172</v>
      </c>
      <c r="L199" s="32"/>
      <c r="M199" s="164" t="s">
        <v>1</v>
      </c>
      <c r="N199" s="165" t="s">
        <v>45</v>
      </c>
      <c r="O199" s="55"/>
      <c r="P199" s="166">
        <f>O199*H199</f>
        <v>0</v>
      </c>
      <c r="Q199" s="166">
        <v>1.0300000000000001E-3</v>
      </c>
      <c r="R199" s="166">
        <f>Q199*H199</f>
        <v>2.7655500000000003E-3</v>
      </c>
      <c r="S199" s="166">
        <v>0</v>
      </c>
      <c r="T199" s="167">
        <f>S199*H199</f>
        <v>0</v>
      </c>
      <c r="AR199" s="168" t="s">
        <v>173</v>
      </c>
      <c r="AT199" s="168" t="s">
        <v>168</v>
      </c>
      <c r="AU199" s="168" t="s">
        <v>88</v>
      </c>
      <c r="AY199" s="17" t="s">
        <v>166</v>
      </c>
      <c r="BE199" s="169">
        <f>IF(N199="základní",J199,0)</f>
        <v>0</v>
      </c>
      <c r="BF199" s="169">
        <f>IF(N199="snížená",J199,0)</f>
        <v>0</v>
      </c>
      <c r="BG199" s="169">
        <f>IF(N199="zákl. přenesená",J199,0)</f>
        <v>0</v>
      </c>
      <c r="BH199" s="169">
        <f>IF(N199="sníž. přenesená",J199,0)</f>
        <v>0</v>
      </c>
      <c r="BI199" s="169">
        <f>IF(N199="nulová",J199,0)</f>
        <v>0</v>
      </c>
      <c r="BJ199" s="17" t="s">
        <v>21</v>
      </c>
      <c r="BK199" s="169">
        <f>ROUND(I199*H199,2)</f>
        <v>0</v>
      </c>
      <c r="BL199" s="17" t="s">
        <v>173</v>
      </c>
      <c r="BM199" s="168" t="s">
        <v>707</v>
      </c>
    </row>
    <row r="200" spans="2:65" s="12" customFormat="1" ht="10.199999999999999">
      <c r="B200" s="170"/>
      <c r="D200" s="171" t="s">
        <v>175</v>
      </c>
      <c r="E200" s="172" t="s">
        <v>1</v>
      </c>
      <c r="F200" s="173" t="s">
        <v>708</v>
      </c>
      <c r="H200" s="174">
        <v>2.6850000000000001</v>
      </c>
      <c r="I200" s="175"/>
      <c r="L200" s="170"/>
      <c r="M200" s="176"/>
      <c r="N200" s="177"/>
      <c r="O200" s="177"/>
      <c r="P200" s="177"/>
      <c r="Q200" s="177"/>
      <c r="R200" s="177"/>
      <c r="S200" s="177"/>
      <c r="T200" s="178"/>
      <c r="AT200" s="172" t="s">
        <v>175</v>
      </c>
      <c r="AU200" s="172" t="s">
        <v>88</v>
      </c>
      <c r="AV200" s="12" t="s">
        <v>88</v>
      </c>
      <c r="AW200" s="12" t="s">
        <v>36</v>
      </c>
      <c r="AX200" s="12" t="s">
        <v>21</v>
      </c>
      <c r="AY200" s="172" t="s">
        <v>166</v>
      </c>
    </row>
    <row r="201" spans="2:65" s="1" customFormat="1" ht="48" customHeight="1">
      <c r="B201" s="156"/>
      <c r="C201" s="157" t="s">
        <v>236</v>
      </c>
      <c r="D201" s="157" t="s">
        <v>168</v>
      </c>
      <c r="E201" s="158" t="s">
        <v>709</v>
      </c>
      <c r="F201" s="159" t="s">
        <v>710</v>
      </c>
      <c r="G201" s="160" t="s">
        <v>197</v>
      </c>
      <c r="H201" s="161">
        <v>2.6850000000000001</v>
      </c>
      <c r="I201" s="162"/>
      <c r="J201" s="163">
        <f>ROUND(I201*H201,2)</f>
        <v>0</v>
      </c>
      <c r="K201" s="159" t="s">
        <v>172</v>
      </c>
      <c r="L201" s="32"/>
      <c r="M201" s="164" t="s">
        <v>1</v>
      </c>
      <c r="N201" s="165" t="s">
        <v>45</v>
      </c>
      <c r="O201" s="55"/>
      <c r="P201" s="166">
        <f>O201*H201</f>
        <v>0</v>
      </c>
      <c r="Q201" s="166">
        <v>0</v>
      </c>
      <c r="R201" s="166">
        <f>Q201*H201</f>
        <v>0</v>
      </c>
      <c r="S201" s="166">
        <v>0</v>
      </c>
      <c r="T201" s="167">
        <f>S201*H201</f>
        <v>0</v>
      </c>
      <c r="AR201" s="168" t="s">
        <v>173</v>
      </c>
      <c r="AT201" s="168" t="s">
        <v>168</v>
      </c>
      <c r="AU201" s="168" t="s">
        <v>88</v>
      </c>
      <c r="AY201" s="17" t="s">
        <v>166</v>
      </c>
      <c r="BE201" s="169">
        <f>IF(N201="základní",J201,0)</f>
        <v>0</v>
      </c>
      <c r="BF201" s="169">
        <f>IF(N201="snížená",J201,0)</f>
        <v>0</v>
      </c>
      <c r="BG201" s="169">
        <f>IF(N201="zákl. přenesená",J201,0)</f>
        <v>0</v>
      </c>
      <c r="BH201" s="169">
        <f>IF(N201="sníž. přenesená",J201,0)</f>
        <v>0</v>
      </c>
      <c r="BI201" s="169">
        <f>IF(N201="nulová",J201,0)</f>
        <v>0</v>
      </c>
      <c r="BJ201" s="17" t="s">
        <v>21</v>
      </c>
      <c r="BK201" s="169">
        <f>ROUND(I201*H201,2)</f>
        <v>0</v>
      </c>
      <c r="BL201" s="17" t="s">
        <v>173</v>
      </c>
      <c r="BM201" s="168" t="s">
        <v>711</v>
      </c>
    </row>
    <row r="202" spans="2:65" s="1" customFormat="1" ht="24" customHeight="1">
      <c r="B202" s="156"/>
      <c r="C202" s="157" t="s">
        <v>8</v>
      </c>
      <c r="D202" s="157" t="s">
        <v>168</v>
      </c>
      <c r="E202" s="158" t="s">
        <v>712</v>
      </c>
      <c r="F202" s="159" t="s">
        <v>713</v>
      </c>
      <c r="G202" s="160" t="s">
        <v>191</v>
      </c>
      <c r="H202" s="161">
        <v>0.186</v>
      </c>
      <c r="I202" s="162"/>
      <c r="J202" s="163">
        <f>ROUND(I202*H202,2)</f>
        <v>0</v>
      </c>
      <c r="K202" s="159" t="s">
        <v>172</v>
      </c>
      <c r="L202" s="32"/>
      <c r="M202" s="164" t="s">
        <v>1</v>
      </c>
      <c r="N202" s="165" t="s">
        <v>45</v>
      </c>
      <c r="O202" s="55"/>
      <c r="P202" s="166">
        <f>O202*H202</f>
        <v>0</v>
      </c>
      <c r="Q202" s="166">
        <v>1.0530600000000001</v>
      </c>
      <c r="R202" s="166">
        <f>Q202*H202</f>
        <v>0.19586916000000001</v>
      </c>
      <c r="S202" s="166">
        <v>0</v>
      </c>
      <c r="T202" s="167">
        <f>S202*H202</f>
        <v>0</v>
      </c>
      <c r="AR202" s="168" t="s">
        <v>173</v>
      </c>
      <c r="AT202" s="168" t="s">
        <v>168</v>
      </c>
      <c r="AU202" s="168" t="s">
        <v>88</v>
      </c>
      <c r="AY202" s="17" t="s">
        <v>166</v>
      </c>
      <c r="BE202" s="169">
        <f>IF(N202="základní",J202,0)</f>
        <v>0</v>
      </c>
      <c r="BF202" s="169">
        <f>IF(N202="snížená",J202,0)</f>
        <v>0</v>
      </c>
      <c r="BG202" s="169">
        <f>IF(N202="zákl. přenesená",J202,0)</f>
        <v>0</v>
      </c>
      <c r="BH202" s="169">
        <f>IF(N202="sníž. přenesená",J202,0)</f>
        <v>0</v>
      </c>
      <c r="BI202" s="169">
        <f>IF(N202="nulová",J202,0)</f>
        <v>0</v>
      </c>
      <c r="BJ202" s="17" t="s">
        <v>21</v>
      </c>
      <c r="BK202" s="169">
        <f>ROUND(I202*H202,2)</f>
        <v>0</v>
      </c>
      <c r="BL202" s="17" t="s">
        <v>173</v>
      </c>
      <c r="BM202" s="168" t="s">
        <v>714</v>
      </c>
    </row>
    <row r="203" spans="2:65" s="12" customFormat="1" ht="10.199999999999999">
      <c r="B203" s="170"/>
      <c r="D203" s="171" t="s">
        <v>175</v>
      </c>
      <c r="E203" s="172" t="s">
        <v>1</v>
      </c>
      <c r="F203" s="173" t="s">
        <v>715</v>
      </c>
      <c r="H203" s="174">
        <v>0.186</v>
      </c>
      <c r="I203" s="175"/>
      <c r="L203" s="170"/>
      <c r="M203" s="176"/>
      <c r="N203" s="177"/>
      <c r="O203" s="177"/>
      <c r="P203" s="177"/>
      <c r="Q203" s="177"/>
      <c r="R203" s="177"/>
      <c r="S203" s="177"/>
      <c r="T203" s="178"/>
      <c r="AT203" s="172" t="s">
        <v>175</v>
      </c>
      <c r="AU203" s="172" t="s">
        <v>88</v>
      </c>
      <c r="AV203" s="12" t="s">
        <v>88</v>
      </c>
      <c r="AW203" s="12" t="s">
        <v>36</v>
      </c>
      <c r="AX203" s="12" t="s">
        <v>21</v>
      </c>
      <c r="AY203" s="172" t="s">
        <v>166</v>
      </c>
    </row>
    <row r="204" spans="2:65" s="1" customFormat="1" ht="24" customHeight="1">
      <c r="B204" s="156"/>
      <c r="C204" s="157" t="s">
        <v>246</v>
      </c>
      <c r="D204" s="157" t="s">
        <v>168</v>
      </c>
      <c r="E204" s="158" t="s">
        <v>716</v>
      </c>
      <c r="F204" s="159" t="s">
        <v>717</v>
      </c>
      <c r="G204" s="160" t="s">
        <v>171</v>
      </c>
      <c r="H204" s="161">
        <v>9.5890000000000004</v>
      </c>
      <c r="I204" s="162"/>
      <c r="J204" s="163">
        <f>ROUND(I204*H204,2)</f>
        <v>0</v>
      </c>
      <c r="K204" s="159" t="s">
        <v>172</v>
      </c>
      <c r="L204" s="32"/>
      <c r="M204" s="164" t="s">
        <v>1</v>
      </c>
      <c r="N204" s="165" t="s">
        <v>45</v>
      </c>
      <c r="O204" s="55"/>
      <c r="P204" s="166">
        <f>O204*H204</f>
        <v>0</v>
      </c>
      <c r="Q204" s="166">
        <v>2.45329</v>
      </c>
      <c r="R204" s="166">
        <f>Q204*H204</f>
        <v>23.524597809999999</v>
      </c>
      <c r="S204" s="166">
        <v>0</v>
      </c>
      <c r="T204" s="167">
        <f>S204*H204</f>
        <v>0</v>
      </c>
      <c r="AR204" s="168" t="s">
        <v>173</v>
      </c>
      <c r="AT204" s="168" t="s">
        <v>168</v>
      </c>
      <c r="AU204" s="168" t="s">
        <v>88</v>
      </c>
      <c r="AY204" s="17" t="s">
        <v>166</v>
      </c>
      <c r="BE204" s="169">
        <f>IF(N204="základní",J204,0)</f>
        <v>0</v>
      </c>
      <c r="BF204" s="169">
        <f>IF(N204="snížená",J204,0)</f>
        <v>0</v>
      </c>
      <c r="BG204" s="169">
        <f>IF(N204="zákl. přenesená",J204,0)</f>
        <v>0</v>
      </c>
      <c r="BH204" s="169">
        <f>IF(N204="sníž. přenesená",J204,0)</f>
        <v>0</v>
      </c>
      <c r="BI204" s="169">
        <f>IF(N204="nulová",J204,0)</f>
        <v>0</v>
      </c>
      <c r="BJ204" s="17" t="s">
        <v>21</v>
      </c>
      <c r="BK204" s="169">
        <f>ROUND(I204*H204,2)</f>
        <v>0</v>
      </c>
      <c r="BL204" s="17" t="s">
        <v>173</v>
      </c>
      <c r="BM204" s="168" t="s">
        <v>718</v>
      </c>
    </row>
    <row r="205" spans="2:65" s="12" customFormat="1" ht="10.199999999999999">
      <c r="B205" s="170"/>
      <c r="D205" s="171" t="s">
        <v>175</v>
      </c>
      <c r="E205" s="172" t="s">
        <v>1</v>
      </c>
      <c r="F205" s="173" t="s">
        <v>719</v>
      </c>
      <c r="H205" s="174">
        <v>5.609</v>
      </c>
      <c r="I205" s="175"/>
      <c r="L205" s="170"/>
      <c r="M205" s="176"/>
      <c r="N205" s="177"/>
      <c r="O205" s="177"/>
      <c r="P205" s="177"/>
      <c r="Q205" s="177"/>
      <c r="R205" s="177"/>
      <c r="S205" s="177"/>
      <c r="T205" s="178"/>
      <c r="AT205" s="172" t="s">
        <v>175</v>
      </c>
      <c r="AU205" s="172" t="s">
        <v>88</v>
      </c>
      <c r="AV205" s="12" t="s">
        <v>88</v>
      </c>
      <c r="AW205" s="12" t="s">
        <v>36</v>
      </c>
      <c r="AX205" s="12" t="s">
        <v>80</v>
      </c>
      <c r="AY205" s="172" t="s">
        <v>166</v>
      </c>
    </row>
    <row r="206" spans="2:65" s="12" customFormat="1" ht="10.199999999999999">
      <c r="B206" s="170"/>
      <c r="D206" s="171" t="s">
        <v>175</v>
      </c>
      <c r="E206" s="172" t="s">
        <v>1</v>
      </c>
      <c r="F206" s="173" t="s">
        <v>720</v>
      </c>
      <c r="H206" s="174">
        <v>0.52500000000000002</v>
      </c>
      <c r="I206" s="175"/>
      <c r="L206" s="170"/>
      <c r="M206" s="176"/>
      <c r="N206" s="177"/>
      <c r="O206" s="177"/>
      <c r="P206" s="177"/>
      <c r="Q206" s="177"/>
      <c r="R206" s="177"/>
      <c r="S206" s="177"/>
      <c r="T206" s="178"/>
      <c r="AT206" s="172" t="s">
        <v>175</v>
      </c>
      <c r="AU206" s="172" t="s">
        <v>88</v>
      </c>
      <c r="AV206" s="12" t="s">
        <v>88</v>
      </c>
      <c r="AW206" s="12" t="s">
        <v>36</v>
      </c>
      <c r="AX206" s="12" t="s">
        <v>80</v>
      </c>
      <c r="AY206" s="172" t="s">
        <v>166</v>
      </c>
    </row>
    <row r="207" spans="2:65" s="12" customFormat="1" ht="10.199999999999999">
      <c r="B207" s="170"/>
      <c r="D207" s="171" t="s">
        <v>175</v>
      </c>
      <c r="E207" s="172" t="s">
        <v>1</v>
      </c>
      <c r="F207" s="173" t="s">
        <v>721</v>
      </c>
      <c r="H207" s="174">
        <v>0.7</v>
      </c>
      <c r="I207" s="175"/>
      <c r="L207" s="170"/>
      <c r="M207" s="176"/>
      <c r="N207" s="177"/>
      <c r="O207" s="177"/>
      <c r="P207" s="177"/>
      <c r="Q207" s="177"/>
      <c r="R207" s="177"/>
      <c r="S207" s="177"/>
      <c r="T207" s="178"/>
      <c r="AT207" s="172" t="s">
        <v>175</v>
      </c>
      <c r="AU207" s="172" t="s">
        <v>88</v>
      </c>
      <c r="AV207" s="12" t="s">
        <v>88</v>
      </c>
      <c r="AW207" s="12" t="s">
        <v>36</v>
      </c>
      <c r="AX207" s="12" t="s">
        <v>80</v>
      </c>
      <c r="AY207" s="172" t="s">
        <v>166</v>
      </c>
    </row>
    <row r="208" spans="2:65" s="12" customFormat="1" ht="10.199999999999999">
      <c r="B208" s="170"/>
      <c r="D208" s="171" t="s">
        <v>175</v>
      </c>
      <c r="E208" s="172" t="s">
        <v>1</v>
      </c>
      <c r="F208" s="173" t="s">
        <v>722</v>
      </c>
      <c r="H208" s="174">
        <v>2.7549999999999999</v>
      </c>
      <c r="I208" s="175"/>
      <c r="L208" s="170"/>
      <c r="M208" s="176"/>
      <c r="N208" s="177"/>
      <c r="O208" s="177"/>
      <c r="P208" s="177"/>
      <c r="Q208" s="177"/>
      <c r="R208" s="177"/>
      <c r="S208" s="177"/>
      <c r="T208" s="178"/>
      <c r="AT208" s="172" t="s">
        <v>175</v>
      </c>
      <c r="AU208" s="172" t="s">
        <v>88</v>
      </c>
      <c r="AV208" s="12" t="s">
        <v>88</v>
      </c>
      <c r="AW208" s="12" t="s">
        <v>36</v>
      </c>
      <c r="AX208" s="12" t="s">
        <v>80</v>
      </c>
      <c r="AY208" s="172" t="s">
        <v>166</v>
      </c>
    </row>
    <row r="209" spans="2:65" s="13" customFormat="1" ht="10.199999999999999">
      <c r="B209" s="194"/>
      <c r="D209" s="171" t="s">
        <v>175</v>
      </c>
      <c r="E209" s="195" t="s">
        <v>1</v>
      </c>
      <c r="F209" s="196" t="s">
        <v>367</v>
      </c>
      <c r="H209" s="197">
        <v>9.5890000000000004</v>
      </c>
      <c r="I209" s="198"/>
      <c r="L209" s="194"/>
      <c r="M209" s="199"/>
      <c r="N209" s="200"/>
      <c r="O209" s="200"/>
      <c r="P209" s="200"/>
      <c r="Q209" s="200"/>
      <c r="R209" s="200"/>
      <c r="S209" s="200"/>
      <c r="T209" s="201"/>
      <c r="AT209" s="195" t="s">
        <v>175</v>
      </c>
      <c r="AU209" s="195" t="s">
        <v>88</v>
      </c>
      <c r="AV209" s="13" t="s">
        <v>173</v>
      </c>
      <c r="AW209" s="13" t="s">
        <v>36</v>
      </c>
      <c r="AX209" s="13" t="s">
        <v>21</v>
      </c>
      <c r="AY209" s="195" t="s">
        <v>166</v>
      </c>
    </row>
    <row r="210" spans="2:65" s="1" customFormat="1" ht="48" customHeight="1">
      <c r="B210" s="156"/>
      <c r="C210" s="157" t="s">
        <v>254</v>
      </c>
      <c r="D210" s="157" t="s">
        <v>168</v>
      </c>
      <c r="E210" s="158" t="s">
        <v>376</v>
      </c>
      <c r="F210" s="159" t="s">
        <v>377</v>
      </c>
      <c r="G210" s="160" t="s">
        <v>197</v>
      </c>
      <c r="H210" s="161">
        <v>18.620999999999999</v>
      </c>
      <c r="I210" s="162"/>
      <c r="J210" s="163">
        <f>ROUND(I210*H210,2)</f>
        <v>0</v>
      </c>
      <c r="K210" s="159" t="s">
        <v>172</v>
      </c>
      <c r="L210" s="32"/>
      <c r="M210" s="164" t="s">
        <v>1</v>
      </c>
      <c r="N210" s="165" t="s">
        <v>45</v>
      </c>
      <c r="O210" s="55"/>
      <c r="P210" s="166">
        <f>O210*H210</f>
        <v>0</v>
      </c>
      <c r="Q210" s="166">
        <v>1.0300000000000001E-3</v>
      </c>
      <c r="R210" s="166">
        <f>Q210*H210</f>
        <v>1.917963E-2</v>
      </c>
      <c r="S210" s="166">
        <v>0</v>
      </c>
      <c r="T210" s="167">
        <f>S210*H210</f>
        <v>0</v>
      </c>
      <c r="AR210" s="168" t="s">
        <v>173</v>
      </c>
      <c r="AT210" s="168" t="s">
        <v>168</v>
      </c>
      <c r="AU210" s="168" t="s">
        <v>88</v>
      </c>
      <c r="AY210" s="17" t="s">
        <v>166</v>
      </c>
      <c r="BE210" s="169">
        <f>IF(N210="základní",J210,0)</f>
        <v>0</v>
      </c>
      <c r="BF210" s="169">
        <f>IF(N210="snížená",J210,0)</f>
        <v>0</v>
      </c>
      <c r="BG210" s="169">
        <f>IF(N210="zákl. přenesená",J210,0)</f>
        <v>0</v>
      </c>
      <c r="BH210" s="169">
        <f>IF(N210="sníž. přenesená",J210,0)</f>
        <v>0</v>
      </c>
      <c r="BI210" s="169">
        <f>IF(N210="nulová",J210,0)</f>
        <v>0</v>
      </c>
      <c r="BJ210" s="17" t="s">
        <v>21</v>
      </c>
      <c r="BK210" s="169">
        <f>ROUND(I210*H210,2)</f>
        <v>0</v>
      </c>
      <c r="BL210" s="17" t="s">
        <v>173</v>
      </c>
      <c r="BM210" s="168" t="s">
        <v>723</v>
      </c>
    </row>
    <row r="211" spans="2:65" s="12" customFormat="1" ht="10.199999999999999">
      <c r="B211" s="170"/>
      <c r="D211" s="171" t="s">
        <v>175</v>
      </c>
      <c r="E211" s="172" t="s">
        <v>1</v>
      </c>
      <c r="F211" s="173" t="s">
        <v>724</v>
      </c>
      <c r="H211" s="174">
        <v>10.26</v>
      </c>
      <c r="I211" s="175"/>
      <c r="L211" s="170"/>
      <c r="M211" s="176"/>
      <c r="N211" s="177"/>
      <c r="O211" s="177"/>
      <c r="P211" s="177"/>
      <c r="Q211" s="177"/>
      <c r="R211" s="177"/>
      <c r="S211" s="177"/>
      <c r="T211" s="178"/>
      <c r="AT211" s="172" t="s">
        <v>175</v>
      </c>
      <c r="AU211" s="172" t="s">
        <v>88</v>
      </c>
      <c r="AV211" s="12" t="s">
        <v>88</v>
      </c>
      <c r="AW211" s="12" t="s">
        <v>36</v>
      </c>
      <c r="AX211" s="12" t="s">
        <v>80</v>
      </c>
      <c r="AY211" s="172" t="s">
        <v>166</v>
      </c>
    </row>
    <row r="212" spans="2:65" s="12" customFormat="1" ht="10.199999999999999">
      <c r="B212" s="170"/>
      <c r="D212" s="171" t="s">
        <v>175</v>
      </c>
      <c r="E212" s="172" t="s">
        <v>1</v>
      </c>
      <c r="F212" s="173" t="s">
        <v>725</v>
      </c>
      <c r="H212" s="174">
        <v>0.96</v>
      </c>
      <c r="I212" s="175"/>
      <c r="L212" s="170"/>
      <c r="M212" s="176"/>
      <c r="N212" s="177"/>
      <c r="O212" s="177"/>
      <c r="P212" s="177"/>
      <c r="Q212" s="177"/>
      <c r="R212" s="177"/>
      <c r="S212" s="177"/>
      <c r="T212" s="178"/>
      <c r="AT212" s="172" t="s">
        <v>175</v>
      </c>
      <c r="AU212" s="172" t="s">
        <v>88</v>
      </c>
      <c r="AV212" s="12" t="s">
        <v>88</v>
      </c>
      <c r="AW212" s="12" t="s">
        <v>36</v>
      </c>
      <c r="AX212" s="12" t="s">
        <v>80</v>
      </c>
      <c r="AY212" s="172" t="s">
        <v>166</v>
      </c>
    </row>
    <row r="213" spans="2:65" s="12" customFormat="1" ht="10.199999999999999">
      <c r="B213" s="170"/>
      <c r="D213" s="171" t="s">
        <v>175</v>
      </c>
      <c r="E213" s="172" t="s">
        <v>1</v>
      </c>
      <c r="F213" s="173" t="s">
        <v>726</v>
      </c>
      <c r="H213" s="174">
        <v>1.5209999999999999</v>
      </c>
      <c r="I213" s="175"/>
      <c r="L213" s="170"/>
      <c r="M213" s="176"/>
      <c r="N213" s="177"/>
      <c r="O213" s="177"/>
      <c r="P213" s="177"/>
      <c r="Q213" s="177"/>
      <c r="R213" s="177"/>
      <c r="S213" s="177"/>
      <c r="T213" s="178"/>
      <c r="AT213" s="172" t="s">
        <v>175</v>
      </c>
      <c r="AU213" s="172" t="s">
        <v>88</v>
      </c>
      <c r="AV213" s="12" t="s">
        <v>88</v>
      </c>
      <c r="AW213" s="12" t="s">
        <v>36</v>
      </c>
      <c r="AX213" s="12" t="s">
        <v>80</v>
      </c>
      <c r="AY213" s="172" t="s">
        <v>166</v>
      </c>
    </row>
    <row r="214" spans="2:65" s="12" customFormat="1" ht="10.199999999999999">
      <c r="B214" s="170"/>
      <c r="D214" s="171" t="s">
        <v>175</v>
      </c>
      <c r="E214" s="172" t="s">
        <v>1</v>
      </c>
      <c r="F214" s="173" t="s">
        <v>727</v>
      </c>
      <c r="H214" s="174">
        <v>5.88</v>
      </c>
      <c r="I214" s="175"/>
      <c r="L214" s="170"/>
      <c r="M214" s="176"/>
      <c r="N214" s="177"/>
      <c r="O214" s="177"/>
      <c r="P214" s="177"/>
      <c r="Q214" s="177"/>
      <c r="R214" s="177"/>
      <c r="S214" s="177"/>
      <c r="T214" s="178"/>
      <c r="AT214" s="172" t="s">
        <v>175</v>
      </c>
      <c r="AU214" s="172" t="s">
        <v>88</v>
      </c>
      <c r="AV214" s="12" t="s">
        <v>88</v>
      </c>
      <c r="AW214" s="12" t="s">
        <v>36</v>
      </c>
      <c r="AX214" s="12" t="s">
        <v>80</v>
      </c>
      <c r="AY214" s="172" t="s">
        <v>166</v>
      </c>
    </row>
    <row r="215" spans="2:65" s="13" customFormat="1" ht="10.199999999999999">
      <c r="B215" s="194"/>
      <c r="D215" s="171" t="s">
        <v>175</v>
      </c>
      <c r="E215" s="195" t="s">
        <v>1</v>
      </c>
      <c r="F215" s="196" t="s">
        <v>367</v>
      </c>
      <c r="H215" s="197">
        <v>18.620999999999999</v>
      </c>
      <c r="I215" s="198"/>
      <c r="L215" s="194"/>
      <c r="M215" s="199"/>
      <c r="N215" s="200"/>
      <c r="O215" s="200"/>
      <c r="P215" s="200"/>
      <c r="Q215" s="200"/>
      <c r="R215" s="200"/>
      <c r="S215" s="200"/>
      <c r="T215" s="201"/>
      <c r="AT215" s="195" t="s">
        <v>175</v>
      </c>
      <c r="AU215" s="195" t="s">
        <v>88</v>
      </c>
      <c r="AV215" s="13" t="s">
        <v>173</v>
      </c>
      <c r="AW215" s="13" t="s">
        <v>36</v>
      </c>
      <c r="AX215" s="13" t="s">
        <v>21</v>
      </c>
      <c r="AY215" s="195" t="s">
        <v>166</v>
      </c>
    </row>
    <row r="216" spans="2:65" s="1" customFormat="1" ht="48" customHeight="1">
      <c r="B216" s="156"/>
      <c r="C216" s="157" t="s">
        <v>259</v>
      </c>
      <c r="D216" s="157" t="s">
        <v>168</v>
      </c>
      <c r="E216" s="158" t="s">
        <v>380</v>
      </c>
      <c r="F216" s="159" t="s">
        <v>381</v>
      </c>
      <c r="G216" s="160" t="s">
        <v>197</v>
      </c>
      <c r="H216" s="161">
        <v>18.620999999999999</v>
      </c>
      <c r="I216" s="162"/>
      <c r="J216" s="163">
        <f>ROUND(I216*H216,2)</f>
        <v>0</v>
      </c>
      <c r="K216" s="159" t="s">
        <v>172</v>
      </c>
      <c r="L216" s="32"/>
      <c r="M216" s="164" t="s">
        <v>1</v>
      </c>
      <c r="N216" s="165" t="s">
        <v>45</v>
      </c>
      <c r="O216" s="55"/>
      <c r="P216" s="166">
        <f>O216*H216</f>
        <v>0</v>
      </c>
      <c r="Q216" s="166">
        <v>0</v>
      </c>
      <c r="R216" s="166">
        <f>Q216*H216</f>
        <v>0</v>
      </c>
      <c r="S216" s="166">
        <v>0</v>
      </c>
      <c r="T216" s="167">
        <f>S216*H216</f>
        <v>0</v>
      </c>
      <c r="AR216" s="168" t="s">
        <v>173</v>
      </c>
      <c r="AT216" s="168" t="s">
        <v>168</v>
      </c>
      <c r="AU216" s="168" t="s">
        <v>88</v>
      </c>
      <c r="AY216" s="17" t="s">
        <v>166</v>
      </c>
      <c r="BE216" s="169">
        <f>IF(N216="základní",J216,0)</f>
        <v>0</v>
      </c>
      <c r="BF216" s="169">
        <f>IF(N216="snížená",J216,0)</f>
        <v>0</v>
      </c>
      <c r="BG216" s="169">
        <f>IF(N216="zákl. přenesená",J216,0)</f>
        <v>0</v>
      </c>
      <c r="BH216" s="169">
        <f>IF(N216="sníž. přenesená",J216,0)</f>
        <v>0</v>
      </c>
      <c r="BI216" s="169">
        <f>IF(N216="nulová",J216,0)</f>
        <v>0</v>
      </c>
      <c r="BJ216" s="17" t="s">
        <v>21</v>
      </c>
      <c r="BK216" s="169">
        <f>ROUND(I216*H216,2)</f>
        <v>0</v>
      </c>
      <c r="BL216" s="17" t="s">
        <v>173</v>
      </c>
      <c r="BM216" s="168" t="s">
        <v>728</v>
      </c>
    </row>
    <row r="217" spans="2:65" s="1" customFormat="1" ht="24" customHeight="1">
      <c r="B217" s="156"/>
      <c r="C217" s="157" t="s">
        <v>263</v>
      </c>
      <c r="D217" s="157" t="s">
        <v>168</v>
      </c>
      <c r="E217" s="158" t="s">
        <v>729</v>
      </c>
      <c r="F217" s="159" t="s">
        <v>730</v>
      </c>
      <c r="G217" s="160" t="s">
        <v>191</v>
      </c>
      <c r="H217" s="161">
        <v>0.23899999999999999</v>
      </c>
      <c r="I217" s="162"/>
      <c r="J217" s="163">
        <f>ROUND(I217*H217,2)</f>
        <v>0</v>
      </c>
      <c r="K217" s="159" t="s">
        <v>172</v>
      </c>
      <c r="L217" s="32"/>
      <c r="M217" s="164" t="s">
        <v>1</v>
      </c>
      <c r="N217" s="165" t="s">
        <v>45</v>
      </c>
      <c r="O217" s="55"/>
      <c r="P217" s="166">
        <f>O217*H217</f>
        <v>0</v>
      </c>
      <c r="Q217" s="166">
        <v>1.0730900000000001</v>
      </c>
      <c r="R217" s="166">
        <f>Q217*H217</f>
        <v>0.25646851000000004</v>
      </c>
      <c r="S217" s="166">
        <v>0</v>
      </c>
      <c r="T217" s="167">
        <f>S217*H217</f>
        <v>0</v>
      </c>
      <c r="AR217" s="168" t="s">
        <v>173</v>
      </c>
      <c r="AT217" s="168" t="s">
        <v>168</v>
      </c>
      <c r="AU217" s="168" t="s">
        <v>88</v>
      </c>
      <c r="AY217" s="17" t="s">
        <v>166</v>
      </c>
      <c r="BE217" s="169">
        <f>IF(N217="základní",J217,0)</f>
        <v>0</v>
      </c>
      <c r="BF217" s="169">
        <f>IF(N217="snížená",J217,0)</f>
        <v>0</v>
      </c>
      <c r="BG217" s="169">
        <f>IF(N217="zákl. přenesená",J217,0)</f>
        <v>0</v>
      </c>
      <c r="BH217" s="169">
        <f>IF(N217="sníž. přenesená",J217,0)</f>
        <v>0</v>
      </c>
      <c r="BI217" s="169">
        <f>IF(N217="nulová",J217,0)</f>
        <v>0</v>
      </c>
      <c r="BJ217" s="17" t="s">
        <v>21</v>
      </c>
      <c r="BK217" s="169">
        <f>ROUND(I217*H217,2)</f>
        <v>0</v>
      </c>
      <c r="BL217" s="17" t="s">
        <v>173</v>
      </c>
      <c r="BM217" s="168" t="s">
        <v>731</v>
      </c>
    </row>
    <row r="218" spans="2:65" s="12" customFormat="1" ht="10.199999999999999">
      <c r="B218" s="170"/>
      <c r="D218" s="171" t="s">
        <v>175</v>
      </c>
      <c r="E218" s="172" t="s">
        <v>1</v>
      </c>
      <c r="F218" s="173" t="s">
        <v>732</v>
      </c>
      <c r="H218" s="174">
        <v>0.23899999999999999</v>
      </c>
      <c r="I218" s="175"/>
      <c r="L218" s="170"/>
      <c r="M218" s="176"/>
      <c r="N218" s="177"/>
      <c r="O218" s="177"/>
      <c r="P218" s="177"/>
      <c r="Q218" s="177"/>
      <c r="R218" s="177"/>
      <c r="S218" s="177"/>
      <c r="T218" s="178"/>
      <c r="AT218" s="172" t="s">
        <v>175</v>
      </c>
      <c r="AU218" s="172" t="s">
        <v>88</v>
      </c>
      <c r="AV218" s="12" t="s">
        <v>88</v>
      </c>
      <c r="AW218" s="12" t="s">
        <v>36</v>
      </c>
      <c r="AX218" s="12" t="s">
        <v>21</v>
      </c>
      <c r="AY218" s="172" t="s">
        <v>166</v>
      </c>
    </row>
    <row r="219" spans="2:65" s="11" customFormat="1" ht="22.8" customHeight="1">
      <c r="B219" s="143"/>
      <c r="D219" s="144" t="s">
        <v>79</v>
      </c>
      <c r="E219" s="154" t="s">
        <v>181</v>
      </c>
      <c r="F219" s="154" t="s">
        <v>733</v>
      </c>
      <c r="I219" s="146"/>
      <c r="J219" s="155">
        <f>BK219</f>
        <v>0</v>
      </c>
      <c r="L219" s="143"/>
      <c r="M219" s="148"/>
      <c r="N219" s="149"/>
      <c r="O219" s="149"/>
      <c r="P219" s="150">
        <f>SUM(P220:P250)</f>
        <v>0</v>
      </c>
      <c r="Q219" s="149"/>
      <c r="R219" s="150">
        <f>SUM(R220:R250)</f>
        <v>30.469208250000001</v>
      </c>
      <c r="S219" s="149"/>
      <c r="T219" s="151">
        <f>SUM(T220:T250)</f>
        <v>0</v>
      </c>
      <c r="AR219" s="144" t="s">
        <v>21</v>
      </c>
      <c r="AT219" s="152" t="s">
        <v>79</v>
      </c>
      <c r="AU219" s="152" t="s">
        <v>21</v>
      </c>
      <c r="AY219" s="144" t="s">
        <v>166</v>
      </c>
      <c r="BK219" s="153">
        <f>SUM(BK220:BK250)</f>
        <v>0</v>
      </c>
    </row>
    <row r="220" spans="2:65" s="1" customFormat="1" ht="24" customHeight="1">
      <c r="B220" s="156"/>
      <c r="C220" s="157" t="s">
        <v>267</v>
      </c>
      <c r="D220" s="157" t="s">
        <v>168</v>
      </c>
      <c r="E220" s="158" t="s">
        <v>734</v>
      </c>
      <c r="F220" s="159" t="s">
        <v>735</v>
      </c>
      <c r="G220" s="160" t="s">
        <v>171</v>
      </c>
      <c r="H220" s="161">
        <v>5.78</v>
      </c>
      <c r="I220" s="162"/>
      <c r="J220" s="163">
        <f>ROUND(I220*H220,2)</f>
        <v>0</v>
      </c>
      <c r="K220" s="159" t="s">
        <v>172</v>
      </c>
      <c r="L220" s="32"/>
      <c r="M220" s="164" t="s">
        <v>1</v>
      </c>
      <c r="N220" s="165" t="s">
        <v>45</v>
      </c>
      <c r="O220" s="55"/>
      <c r="P220" s="166">
        <f>O220*H220</f>
        <v>0</v>
      </c>
      <c r="Q220" s="166">
        <v>1.6627000000000001</v>
      </c>
      <c r="R220" s="166">
        <f>Q220*H220</f>
        <v>9.6104060000000011</v>
      </c>
      <c r="S220" s="166">
        <v>0</v>
      </c>
      <c r="T220" s="167">
        <f>S220*H220</f>
        <v>0</v>
      </c>
      <c r="AR220" s="168" t="s">
        <v>173</v>
      </c>
      <c r="AT220" s="168" t="s">
        <v>168</v>
      </c>
      <c r="AU220" s="168" t="s">
        <v>88</v>
      </c>
      <c r="AY220" s="17" t="s">
        <v>166</v>
      </c>
      <c r="BE220" s="169">
        <f>IF(N220="základní",J220,0)</f>
        <v>0</v>
      </c>
      <c r="BF220" s="169">
        <f>IF(N220="snížená",J220,0)</f>
        <v>0</v>
      </c>
      <c r="BG220" s="169">
        <f>IF(N220="zákl. přenesená",J220,0)</f>
        <v>0</v>
      </c>
      <c r="BH220" s="169">
        <f>IF(N220="sníž. přenesená",J220,0)</f>
        <v>0</v>
      </c>
      <c r="BI220" s="169">
        <f>IF(N220="nulová",J220,0)</f>
        <v>0</v>
      </c>
      <c r="BJ220" s="17" t="s">
        <v>21</v>
      </c>
      <c r="BK220" s="169">
        <f>ROUND(I220*H220,2)</f>
        <v>0</v>
      </c>
      <c r="BL220" s="17" t="s">
        <v>173</v>
      </c>
      <c r="BM220" s="168" t="s">
        <v>736</v>
      </c>
    </row>
    <row r="221" spans="2:65" s="12" customFormat="1" ht="10.199999999999999">
      <c r="B221" s="170"/>
      <c r="D221" s="171" t="s">
        <v>175</v>
      </c>
      <c r="E221" s="172" t="s">
        <v>1</v>
      </c>
      <c r="F221" s="173" t="s">
        <v>737</v>
      </c>
      <c r="H221" s="174">
        <v>1.917</v>
      </c>
      <c r="I221" s="175"/>
      <c r="L221" s="170"/>
      <c r="M221" s="176"/>
      <c r="N221" s="177"/>
      <c r="O221" s="177"/>
      <c r="P221" s="177"/>
      <c r="Q221" s="177"/>
      <c r="R221" s="177"/>
      <c r="S221" s="177"/>
      <c r="T221" s="178"/>
      <c r="AT221" s="172" t="s">
        <v>175</v>
      </c>
      <c r="AU221" s="172" t="s">
        <v>88</v>
      </c>
      <c r="AV221" s="12" t="s">
        <v>88</v>
      </c>
      <c r="AW221" s="12" t="s">
        <v>36</v>
      </c>
      <c r="AX221" s="12" t="s">
        <v>80</v>
      </c>
      <c r="AY221" s="172" t="s">
        <v>166</v>
      </c>
    </row>
    <row r="222" spans="2:65" s="12" customFormat="1" ht="10.199999999999999">
      <c r="B222" s="170"/>
      <c r="D222" s="171" t="s">
        <v>175</v>
      </c>
      <c r="E222" s="172" t="s">
        <v>1</v>
      </c>
      <c r="F222" s="173" t="s">
        <v>738</v>
      </c>
      <c r="H222" s="174">
        <v>1.232</v>
      </c>
      <c r="I222" s="175"/>
      <c r="L222" s="170"/>
      <c r="M222" s="176"/>
      <c r="N222" s="177"/>
      <c r="O222" s="177"/>
      <c r="P222" s="177"/>
      <c r="Q222" s="177"/>
      <c r="R222" s="177"/>
      <c r="S222" s="177"/>
      <c r="T222" s="178"/>
      <c r="AT222" s="172" t="s">
        <v>175</v>
      </c>
      <c r="AU222" s="172" t="s">
        <v>88</v>
      </c>
      <c r="AV222" s="12" t="s">
        <v>88</v>
      </c>
      <c r="AW222" s="12" t="s">
        <v>36</v>
      </c>
      <c r="AX222" s="12" t="s">
        <v>80</v>
      </c>
      <c r="AY222" s="172" t="s">
        <v>166</v>
      </c>
    </row>
    <row r="223" spans="2:65" s="12" customFormat="1" ht="10.199999999999999">
      <c r="B223" s="170"/>
      <c r="D223" s="171" t="s">
        <v>175</v>
      </c>
      <c r="E223" s="172" t="s">
        <v>1</v>
      </c>
      <c r="F223" s="173" t="s">
        <v>739</v>
      </c>
      <c r="H223" s="174">
        <v>2.1779999999999999</v>
      </c>
      <c r="I223" s="175"/>
      <c r="L223" s="170"/>
      <c r="M223" s="176"/>
      <c r="N223" s="177"/>
      <c r="O223" s="177"/>
      <c r="P223" s="177"/>
      <c r="Q223" s="177"/>
      <c r="R223" s="177"/>
      <c r="S223" s="177"/>
      <c r="T223" s="178"/>
      <c r="AT223" s="172" t="s">
        <v>175</v>
      </c>
      <c r="AU223" s="172" t="s">
        <v>88</v>
      </c>
      <c r="AV223" s="12" t="s">
        <v>88</v>
      </c>
      <c r="AW223" s="12" t="s">
        <v>36</v>
      </c>
      <c r="AX223" s="12" t="s">
        <v>80</v>
      </c>
      <c r="AY223" s="172" t="s">
        <v>166</v>
      </c>
    </row>
    <row r="224" spans="2:65" s="12" customFormat="1" ht="10.199999999999999">
      <c r="B224" s="170"/>
      <c r="D224" s="171" t="s">
        <v>175</v>
      </c>
      <c r="E224" s="172" t="s">
        <v>1</v>
      </c>
      <c r="F224" s="173" t="s">
        <v>740</v>
      </c>
      <c r="H224" s="174">
        <v>-1.173</v>
      </c>
      <c r="I224" s="175"/>
      <c r="L224" s="170"/>
      <c r="M224" s="176"/>
      <c r="N224" s="177"/>
      <c r="O224" s="177"/>
      <c r="P224" s="177"/>
      <c r="Q224" s="177"/>
      <c r="R224" s="177"/>
      <c r="S224" s="177"/>
      <c r="T224" s="178"/>
      <c r="AT224" s="172" t="s">
        <v>175</v>
      </c>
      <c r="AU224" s="172" t="s">
        <v>88</v>
      </c>
      <c r="AV224" s="12" t="s">
        <v>88</v>
      </c>
      <c r="AW224" s="12" t="s">
        <v>36</v>
      </c>
      <c r="AX224" s="12" t="s">
        <v>80</v>
      </c>
      <c r="AY224" s="172" t="s">
        <v>166</v>
      </c>
    </row>
    <row r="225" spans="2:65" s="12" customFormat="1" ht="10.199999999999999">
      <c r="B225" s="170"/>
      <c r="D225" s="171" t="s">
        <v>175</v>
      </c>
      <c r="E225" s="172" t="s">
        <v>1</v>
      </c>
      <c r="F225" s="173" t="s">
        <v>741</v>
      </c>
      <c r="H225" s="174">
        <v>0.88</v>
      </c>
      <c r="I225" s="175"/>
      <c r="L225" s="170"/>
      <c r="M225" s="176"/>
      <c r="N225" s="177"/>
      <c r="O225" s="177"/>
      <c r="P225" s="177"/>
      <c r="Q225" s="177"/>
      <c r="R225" s="177"/>
      <c r="S225" s="177"/>
      <c r="T225" s="178"/>
      <c r="AT225" s="172" t="s">
        <v>175</v>
      </c>
      <c r="AU225" s="172" t="s">
        <v>88</v>
      </c>
      <c r="AV225" s="12" t="s">
        <v>88</v>
      </c>
      <c r="AW225" s="12" t="s">
        <v>36</v>
      </c>
      <c r="AX225" s="12" t="s">
        <v>80</v>
      </c>
      <c r="AY225" s="172" t="s">
        <v>166</v>
      </c>
    </row>
    <row r="226" spans="2:65" s="12" customFormat="1" ht="10.199999999999999">
      <c r="B226" s="170"/>
      <c r="D226" s="171" t="s">
        <v>175</v>
      </c>
      <c r="E226" s="172" t="s">
        <v>1</v>
      </c>
      <c r="F226" s="173" t="s">
        <v>742</v>
      </c>
      <c r="H226" s="174">
        <v>1.4850000000000001</v>
      </c>
      <c r="I226" s="175"/>
      <c r="L226" s="170"/>
      <c r="M226" s="176"/>
      <c r="N226" s="177"/>
      <c r="O226" s="177"/>
      <c r="P226" s="177"/>
      <c r="Q226" s="177"/>
      <c r="R226" s="177"/>
      <c r="S226" s="177"/>
      <c r="T226" s="178"/>
      <c r="AT226" s="172" t="s">
        <v>175</v>
      </c>
      <c r="AU226" s="172" t="s">
        <v>88</v>
      </c>
      <c r="AV226" s="12" t="s">
        <v>88</v>
      </c>
      <c r="AW226" s="12" t="s">
        <v>36</v>
      </c>
      <c r="AX226" s="12" t="s">
        <v>80</v>
      </c>
      <c r="AY226" s="172" t="s">
        <v>166</v>
      </c>
    </row>
    <row r="227" spans="2:65" s="12" customFormat="1" ht="10.199999999999999">
      <c r="B227" s="170"/>
      <c r="D227" s="171" t="s">
        <v>175</v>
      </c>
      <c r="E227" s="172" t="s">
        <v>1</v>
      </c>
      <c r="F227" s="173" t="s">
        <v>743</v>
      </c>
      <c r="H227" s="174">
        <v>-0.39400000000000002</v>
      </c>
      <c r="I227" s="175"/>
      <c r="L227" s="170"/>
      <c r="M227" s="176"/>
      <c r="N227" s="177"/>
      <c r="O227" s="177"/>
      <c r="P227" s="177"/>
      <c r="Q227" s="177"/>
      <c r="R227" s="177"/>
      <c r="S227" s="177"/>
      <c r="T227" s="178"/>
      <c r="AT227" s="172" t="s">
        <v>175</v>
      </c>
      <c r="AU227" s="172" t="s">
        <v>88</v>
      </c>
      <c r="AV227" s="12" t="s">
        <v>88</v>
      </c>
      <c r="AW227" s="12" t="s">
        <v>36</v>
      </c>
      <c r="AX227" s="12" t="s">
        <v>80</v>
      </c>
      <c r="AY227" s="172" t="s">
        <v>166</v>
      </c>
    </row>
    <row r="228" spans="2:65" s="12" customFormat="1" ht="10.199999999999999">
      <c r="B228" s="170"/>
      <c r="D228" s="171" t="s">
        <v>175</v>
      </c>
      <c r="E228" s="172" t="s">
        <v>1</v>
      </c>
      <c r="F228" s="173" t="s">
        <v>744</v>
      </c>
      <c r="H228" s="174">
        <v>-0.34499999999999997</v>
      </c>
      <c r="I228" s="175"/>
      <c r="L228" s="170"/>
      <c r="M228" s="176"/>
      <c r="N228" s="177"/>
      <c r="O228" s="177"/>
      <c r="P228" s="177"/>
      <c r="Q228" s="177"/>
      <c r="R228" s="177"/>
      <c r="S228" s="177"/>
      <c r="T228" s="178"/>
      <c r="AT228" s="172" t="s">
        <v>175</v>
      </c>
      <c r="AU228" s="172" t="s">
        <v>88</v>
      </c>
      <c r="AV228" s="12" t="s">
        <v>88</v>
      </c>
      <c r="AW228" s="12" t="s">
        <v>36</v>
      </c>
      <c r="AX228" s="12" t="s">
        <v>80</v>
      </c>
      <c r="AY228" s="172" t="s">
        <v>166</v>
      </c>
    </row>
    <row r="229" spans="2:65" s="13" customFormat="1" ht="10.199999999999999">
      <c r="B229" s="194"/>
      <c r="D229" s="171" t="s">
        <v>175</v>
      </c>
      <c r="E229" s="195" t="s">
        <v>1</v>
      </c>
      <c r="F229" s="196" t="s">
        <v>367</v>
      </c>
      <c r="H229" s="197">
        <v>5.78</v>
      </c>
      <c r="I229" s="198"/>
      <c r="L229" s="194"/>
      <c r="M229" s="199"/>
      <c r="N229" s="200"/>
      <c r="O229" s="200"/>
      <c r="P229" s="200"/>
      <c r="Q229" s="200"/>
      <c r="R229" s="200"/>
      <c r="S229" s="200"/>
      <c r="T229" s="201"/>
      <c r="AT229" s="195" t="s">
        <v>175</v>
      </c>
      <c r="AU229" s="195" t="s">
        <v>88</v>
      </c>
      <c r="AV229" s="13" t="s">
        <v>173</v>
      </c>
      <c r="AW229" s="13" t="s">
        <v>36</v>
      </c>
      <c r="AX229" s="13" t="s">
        <v>21</v>
      </c>
      <c r="AY229" s="195" t="s">
        <v>166</v>
      </c>
    </row>
    <row r="230" spans="2:65" s="1" customFormat="1" ht="36" customHeight="1">
      <c r="B230" s="156"/>
      <c r="C230" s="157" t="s">
        <v>7</v>
      </c>
      <c r="D230" s="157" t="s">
        <v>168</v>
      </c>
      <c r="E230" s="158" t="s">
        <v>745</v>
      </c>
      <c r="F230" s="159" t="s">
        <v>746</v>
      </c>
      <c r="G230" s="160" t="s">
        <v>223</v>
      </c>
      <c r="H230" s="161">
        <v>7</v>
      </c>
      <c r="I230" s="162"/>
      <c r="J230" s="163">
        <f>ROUND(I230*H230,2)</f>
        <v>0</v>
      </c>
      <c r="K230" s="159" t="s">
        <v>172</v>
      </c>
      <c r="L230" s="32"/>
      <c r="M230" s="164" t="s">
        <v>1</v>
      </c>
      <c r="N230" s="165" t="s">
        <v>45</v>
      </c>
      <c r="O230" s="55"/>
      <c r="P230" s="166">
        <f>O230*H230</f>
        <v>0</v>
      </c>
      <c r="Q230" s="166">
        <v>4.6449999999999998E-2</v>
      </c>
      <c r="R230" s="166">
        <f>Q230*H230</f>
        <v>0.32514999999999999</v>
      </c>
      <c r="S230" s="166">
        <v>0</v>
      </c>
      <c r="T230" s="167">
        <f>S230*H230</f>
        <v>0</v>
      </c>
      <c r="AR230" s="168" t="s">
        <v>173</v>
      </c>
      <c r="AT230" s="168" t="s">
        <v>168</v>
      </c>
      <c r="AU230" s="168" t="s">
        <v>88</v>
      </c>
      <c r="AY230" s="17" t="s">
        <v>166</v>
      </c>
      <c r="BE230" s="169">
        <f>IF(N230="základní",J230,0)</f>
        <v>0</v>
      </c>
      <c r="BF230" s="169">
        <f>IF(N230="snížená",J230,0)</f>
        <v>0</v>
      </c>
      <c r="BG230" s="169">
        <f>IF(N230="zákl. přenesená",J230,0)</f>
        <v>0</v>
      </c>
      <c r="BH230" s="169">
        <f>IF(N230="sníž. přenesená",J230,0)</f>
        <v>0</v>
      </c>
      <c r="BI230" s="169">
        <f>IF(N230="nulová",J230,0)</f>
        <v>0</v>
      </c>
      <c r="BJ230" s="17" t="s">
        <v>21</v>
      </c>
      <c r="BK230" s="169">
        <f>ROUND(I230*H230,2)</f>
        <v>0</v>
      </c>
      <c r="BL230" s="17" t="s">
        <v>173</v>
      </c>
      <c r="BM230" s="168" t="s">
        <v>747</v>
      </c>
    </row>
    <row r="231" spans="2:65" s="1" customFormat="1" ht="48" customHeight="1">
      <c r="B231" s="156"/>
      <c r="C231" s="157" t="s">
        <v>276</v>
      </c>
      <c r="D231" s="157" t="s">
        <v>168</v>
      </c>
      <c r="E231" s="158" t="s">
        <v>748</v>
      </c>
      <c r="F231" s="159" t="s">
        <v>749</v>
      </c>
      <c r="G231" s="160" t="s">
        <v>197</v>
      </c>
      <c r="H231" s="161">
        <v>44.685000000000002</v>
      </c>
      <c r="I231" s="162"/>
      <c r="J231" s="163">
        <f>ROUND(I231*H231,2)</f>
        <v>0</v>
      </c>
      <c r="K231" s="159" t="s">
        <v>172</v>
      </c>
      <c r="L231" s="32"/>
      <c r="M231" s="164" t="s">
        <v>1</v>
      </c>
      <c r="N231" s="165" t="s">
        <v>45</v>
      </c>
      <c r="O231" s="55"/>
      <c r="P231" s="166">
        <f>O231*H231</f>
        <v>0</v>
      </c>
      <c r="Q231" s="166">
        <v>0.26118999999999998</v>
      </c>
      <c r="R231" s="166">
        <f>Q231*H231</f>
        <v>11.67127515</v>
      </c>
      <c r="S231" s="166">
        <v>0</v>
      </c>
      <c r="T231" s="167">
        <f>S231*H231</f>
        <v>0</v>
      </c>
      <c r="AR231" s="168" t="s">
        <v>173</v>
      </c>
      <c r="AT231" s="168" t="s">
        <v>168</v>
      </c>
      <c r="AU231" s="168" t="s">
        <v>88</v>
      </c>
      <c r="AY231" s="17" t="s">
        <v>166</v>
      </c>
      <c r="BE231" s="169">
        <f>IF(N231="základní",J231,0)</f>
        <v>0</v>
      </c>
      <c r="BF231" s="169">
        <f>IF(N231="snížená",J231,0)</f>
        <v>0</v>
      </c>
      <c r="BG231" s="169">
        <f>IF(N231="zákl. přenesená",J231,0)</f>
        <v>0</v>
      </c>
      <c r="BH231" s="169">
        <f>IF(N231="sníž. přenesená",J231,0)</f>
        <v>0</v>
      </c>
      <c r="BI231" s="169">
        <f>IF(N231="nulová",J231,0)</f>
        <v>0</v>
      </c>
      <c r="BJ231" s="17" t="s">
        <v>21</v>
      </c>
      <c r="BK231" s="169">
        <f>ROUND(I231*H231,2)</f>
        <v>0</v>
      </c>
      <c r="BL231" s="17" t="s">
        <v>173</v>
      </c>
      <c r="BM231" s="168" t="s">
        <v>750</v>
      </c>
    </row>
    <row r="232" spans="2:65" s="12" customFormat="1" ht="10.199999999999999">
      <c r="B232" s="170"/>
      <c r="D232" s="171" t="s">
        <v>175</v>
      </c>
      <c r="E232" s="172" t="s">
        <v>1</v>
      </c>
      <c r="F232" s="173" t="s">
        <v>751</v>
      </c>
      <c r="H232" s="174">
        <v>18.079999999999998</v>
      </c>
      <c r="I232" s="175"/>
      <c r="L232" s="170"/>
      <c r="M232" s="176"/>
      <c r="N232" s="177"/>
      <c r="O232" s="177"/>
      <c r="P232" s="177"/>
      <c r="Q232" s="177"/>
      <c r="R232" s="177"/>
      <c r="S232" s="177"/>
      <c r="T232" s="178"/>
      <c r="AT232" s="172" t="s">
        <v>175</v>
      </c>
      <c r="AU232" s="172" t="s">
        <v>88</v>
      </c>
      <c r="AV232" s="12" t="s">
        <v>88</v>
      </c>
      <c r="AW232" s="12" t="s">
        <v>36</v>
      </c>
      <c r="AX232" s="12" t="s">
        <v>80</v>
      </c>
      <c r="AY232" s="172" t="s">
        <v>166</v>
      </c>
    </row>
    <row r="233" spans="2:65" s="12" customFormat="1" ht="10.199999999999999">
      <c r="B233" s="170"/>
      <c r="D233" s="171" t="s">
        <v>175</v>
      </c>
      <c r="E233" s="172" t="s">
        <v>1</v>
      </c>
      <c r="F233" s="173" t="s">
        <v>752</v>
      </c>
      <c r="H233" s="174">
        <v>24.177</v>
      </c>
      <c r="I233" s="175"/>
      <c r="L233" s="170"/>
      <c r="M233" s="176"/>
      <c r="N233" s="177"/>
      <c r="O233" s="177"/>
      <c r="P233" s="177"/>
      <c r="Q233" s="177"/>
      <c r="R233" s="177"/>
      <c r="S233" s="177"/>
      <c r="T233" s="178"/>
      <c r="AT233" s="172" t="s">
        <v>175</v>
      </c>
      <c r="AU233" s="172" t="s">
        <v>88</v>
      </c>
      <c r="AV233" s="12" t="s">
        <v>88</v>
      </c>
      <c r="AW233" s="12" t="s">
        <v>36</v>
      </c>
      <c r="AX233" s="12" t="s">
        <v>80</v>
      </c>
      <c r="AY233" s="172" t="s">
        <v>166</v>
      </c>
    </row>
    <row r="234" spans="2:65" s="12" customFormat="1" ht="10.199999999999999">
      <c r="B234" s="170"/>
      <c r="D234" s="171" t="s">
        <v>175</v>
      </c>
      <c r="E234" s="172" t="s">
        <v>1</v>
      </c>
      <c r="F234" s="173" t="s">
        <v>753</v>
      </c>
      <c r="H234" s="174">
        <v>-3.1520000000000001</v>
      </c>
      <c r="I234" s="175"/>
      <c r="L234" s="170"/>
      <c r="M234" s="176"/>
      <c r="N234" s="177"/>
      <c r="O234" s="177"/>
      <c r="P234" s="177"/>
      <c r="Q234" s="177"/>
      <c r="R234" s="177"/>
      <c r="S234" s="177"/>
      <c r="T234" s="178"/>
      <c r="AT234" s="172" t="s">
        <v>175</v>
      </c>
      <c r="AU234" s="172" t="s">
        <v>88</v>
      </c>
      <c r="AV234" s="12" t="s">
        <v>88</v>
      </c>
      <c r="AW234" s="12" t="s">
        <v>36</v>
      </c>
      <c r="AX234" s="12" t="s">
        <v>80</v>
      </c>
      <c r="AY234" s="172" t="s">
        <v>166</v>
      </c>
    </row>
    <row r="235" spans="2:65" s="12" customFormat="1" ht="10.199999999999999">
      <c r="B235" s="170"/>
      <c r="D235" s="171" t="s">
        <v>175</v>
      </c>
      <c r="E235" s="172" t="s">
        <v>1</v>
      </c>
      <c r="F235" s="173" t="s">
        <v>754</v>
      </c>
      <c r="H235" s="174">
        <v>-3.6360000000000001</v>
      </c>
      <c r="I235" s="175"/>
      <c r="L235" s="170"/>
      <c r="M235" s="176"/>
      <c r="N235" s="177"/>
      <c r="O235" s="177"/>
      <c r="P235" s="177"/>
      <c r="Q235" s="177"/>
      <c r="R235" s="177"/>
      <c r="S235" s="177"/>
      <c r="T235" s="178"/>
      <c r="AT235" s="172" t="s">
        <v>175</v>
      </c>
      <c r="AU235" s="172" t="s">
        <v>88</v>
      </c>
      <c r="AV235" s="12" t="s">
        <v>88</v>
      </c>
      <c r="AW235" s="12" t="s">
        <v>36</v>
      </c>
      <c r="AX235" s="12" t="s">
        <v>80</v>
      </c>
      <c r="AY235" s="172" t="s">
        <v>166</v>
      </c>
    </row>
    <row r="236" spans="2:65" s="14" customFormat="1" ht="10.199999999999999">
      <c r="B236" s="205"/>
      <c r="D236" s="171" t="s">
        <v>175</v>
      </c>
      <c r="E236" s="206" t="s">
        <v>1</v>
      </c>
      <c r="F236" s="207" t="s">
        <v>675</v>
      </c>
      <c r="H236" s="208">
        <v>35.468999999999994</v>
      </c>
      <c r="I236" s="209"/>
      <c r="L236" s="205"/>
      <c r="M236" s="210"/>
      <c r="N236" s="211"/>
      <c r="O236" s="211"/>
      <c r="P236" s="211"/>
      <c r="Q236" s="211"/>
      <c r="R236" s="211"/>
      <c r="S236" s="211"/>
      <c r="T236" s="212"/>
      <c r="AT236" s="206" t="s">
        <v>175</v>
      </c>
      <c r="AU236" s="206" t="s">
        <v>88</v>
      </c>
      <c r="AV236" s="14" t="s">
        <v>181</v>
      </c>
      <c r="AW236" s="14" t="s">
        <v>36</v>
      </c>
      <c r="AX236" s="14" t="s">
        <v>80</v>
      </c>
      <c r="AY236" s="206" t="s">
        <v>166</v>
      </c>
    </row>
    <row r="237" spans="2:65" s="12" customFormat="1" ht="10.199999999999999">
      <c r="B237" s="170"/>
      <c r="D237" s="171" t="s">
        <v>175</v>
      </c>
      <c r="E237" s="172" t="s">
        <v>1</v>
      </c>
      <c r="F237" s="173" t="s">
        <v>755</v>
      </c>
      <c r="H237" s="174">
        <v>11.034000000000001</v>
      </c>
      <c r="I237" s="175"/>
      <c r="L237" s="170"/>
      <c r="M237" s="176"/>
      <c r="N237" s="177"/>
      <c r="O237" s="177"/>
      <c r="P237" s="177"/>
      <c r="Q237" s="177"/>
      <c r="R237" s="177"/>
      <c r="S237" s="177"/>
      <c r="T237" s="178"/>
      <c r="AT237" s="172" t="s">
        <v>175</v>
      </c>
      <c r="AU237" s="172" t="s">
        <v>88</v>
      </c>
      <c r="AV237" s="12" t="s">
        <v>88</v>
      </c>
      <c r="AW237" s="12" t="s">
        <v>36</v>
      </c>
      <c r="AX237" s="12" t="s">
        <v>80</v>
      </c>
      <c r="AY237" s="172" t="s">
        <v>166</v>
      </c>
    </row>
    <row r="238" spans="2:65" s="12" customFormat="1" ht="10.199999999999999">
      <c r="B238" s="170"/>
      <c r="D238" s="171" t="s">
        <v>175</v>
      </c>
      <c r="E238" s="172" t="s">
        <v>1</v>
      </c>
      <c r="F238" s="173" t="s">
        <v>756</v>
      </c>
      <c r="H238" s="174">
        <v>-1.8180000000000001</v>
      </c>
      <c r="I238" s="175"/>
      <c r="L238" s="170"/>
      <c r="M238" s="176"/>
      <c r="N238" s="177"/>
      <c r="O238" s="177"/>
      <c r="P238" s="177"/>
      <c r="Q238" s="177"/>
      <c r="R238" s="177"/>
      <c r="S238" s="177"/>
      <c r="T238" s="178"/>
      <c r="AT238" s="172" t="s">
        <v>175</v>
      </c>
      <c r="AU238" s="172" t="s">
        <v>88</v>
      </c>
      <c r="AV238" s="12" t="s">
        <v>88</v>
      </c>
      <c r="AW238" s="12" t="s">
        <v>36</v>
      </c>
      <c r="AX238" s="12" t="s">
        <v>80</v>
      </c>
      <c r="AY238" s="172" t="s">
        <v>166</v>
      </c>
    </row>
    <row r="239" spans="2:65" s="14" customFormat="1" ht="10.199999999999999">
      <c r="B239" s="205"/>
      <c r="D239" s="171" t="s">
        <v>175</v>
      </c>
      <c r="E239" s="206" t="s">
        <v>1</v>
      </c>
      <c r="F239" s="207" t="s">
        <v>675</v>
      </c>
      <c r="H239" s="208">
        <v>9.2160000000000011</v>
      </c>
      <c r="I239" s="209"/>
      <c r="L239" s="205"/>
      <c r="M239" s="210"/>
      <c r="N239" s="211"/>
      <c r="O239" s="211"/>
      <c r="P239" s="211"/>
      <c r="Q239" s="211"/>
      <c r="R239" s="211"/>
      <c r="S239" s="211"/>
      <c r="T239" s="212"/>
      <c r="AT239" s="206" t="s">
        <v>175</v>
      </c>
      <c r="AU239" s="206" t="s">
        <v>88</v>
      </c>
      <c r="AV239" s="14" t="s">
        <v>181</v>
      </c>
      <c r="AW239" s="14" t="s">
        <v>36</v>
      </c>
      <c r="AX239" s="14" t="s">
        <v>80</v>
      </c>
      <c r="AY239" s="206" t="s">
        <v>166</v>
      </c>
    </row>
    <row r="240" spans="2:65" s="13" customFormat="1" ht="10.199999999999999">
      <c r="B240" s="194"/>
      <c r="D240" s="171" t="s">
        <v>175</v>
      </c>
      <c r="E240" s="195" t="s">
        <v>1</v>
      </c>
      <c r="F240" s="196" t="s">
        <v>367</v>
      </c>
      <c r="H240" s="197">
        <v>44.684999999999995</v>
      </c>
      <c r="I240" s="198"/>
      <c r="L240" s="194"/>
      <c r="M240" s="199"/>
      <c r="N240" s="200"/>
      <c r="O240" s="200"/>
      <c r="P240" s="200"/>
      <c r="Q240" s="200"/>
      <c r="R240" s="200"/>
      <c r="S240" s="200"/>
      <c r="T240" s="201"/>
      <c r="AT240" s="195" t="s">
        <v>175</v>
      </c>
      <c r="AU240" s="195" t="s">
        <v>88</v>
      </c>
      <c r="AV240" s="13" t="s">
        <v>173</v>
      </c>
      <c r="AW240" s="13" t="s">
        <v>36</v>
      </c>
      <c r="AX240" s="13" t="s">
        <v>21</v>
      </c>
      <c r="AY240" s="195" t="s">
        <v>166</v>
      </c>
    </row>
    <row r="241" spans="2:65" s="1" customFormat="1" ht="24" customHeight="1">
      <c r="B241" s="156"/>
      <c r="C241" s="157" t="s">
        <v>281</v>
      </c>
      <c r="D241" s="157" t="s">
        <v>168</v>
      </c>
      <c r="E241" s="158" t="s">
        <v>757</v>
      </c>
      <c r="F241" s="159" t="s">
        <v>758</v>
      </c>
      <c r="G241" s="160" t="s">
        <v>223</v>
      </c>
      <c r="H241" s="161">
        <v>10</v>
      </c>
      <c r="I241" s="162"/>
      <c r="J241" s="163">
        <f>ROUND(I241*H241,2)</f>
        <v>0</v>
      </c>
      <c r="K241" s="159" t="s">
        <v>172</v>
      </c>
      <c r="L241" s="32"/>
      <c r="M241" s="164" t="s">
        <v>1</v>
      </c>
      <c r="N241" s="165" t="s">
        <v>45</v>
      </c>
      <c r="O241" s="55"/>
      <c r="P241" s="166">
        <f>O241*H241</f>
        <v>0</v>
      </c>
      <c r="Q241" s="166">
        <v>6.8799999999999998E-3</v>
      </c>
      <c r="R241" s="166">
        <f>Q241*H241</f>
        <v>6.88E-2</v>
      </c>
      <c r="S241" s="166">
        <v>0</v>
      </c>
      <c r="T241" s="167">
        <f>S241*H241</f>
        <v>0</v>
      </c>
      <c r="AR241" s="168" t="s">
        <v>173</v>
      </c>
      <c r="AT241" s="168" t="s">
        <v>168</v>
      </c>
      <c r="AU241" s="168" t="s">
        <v>88</v>
      </c>
      <c r="AY241" s="17" t="s">
        <v>166</v>
      </c>
      <c r="BE241" s="169">
        <f>IF(N241="základní",J241,0)</f>
        <v>0</v>
      </c>
      <c r="BF241" s="169">
        <f>IF(N241="snížená",J241,0)</f>
        <v>0</v>
      </c>
      <c r="BG241" s="169">
        <f>IF(N241="zákl. přenesená",J241,0)</f>
        <v>0</v>
      </c>
      <c r="BH241" s="169">
        <f>IF(N241="sníž. přenesená",J241,0)</f>
        <v>0</v>
      </c>
      <c r="BI241" s="169">
        <f>IF(N241="nulová",J241,0)</f>
        <v>0</v>
      </c>
      <c r="BJ241" s="17" t="s">
        <v>21</v>
      </c>
      <c r="BK241" s="169">
        <f>ROUND(I241*H241,2)</f>
        <v>0</v>
      </c>
      <c r="BL241" s="17" t="s">
        <v>173</v>
      </c>
      <c r="BM241" s="168" t="s">
        <v>759</v>
      </c>
    </row>
    <row r="242" spans="2:65" s="1" customFormat="1" ht="24" customHeight="1">
      <c r="B242" s="156"/>
      <c r="C242" s="179" t="s">
        <v>286</v>
      </c>
      <c r="D242" s="179" t="s">
        <v>226</v>
      </c>
      <c r="E242" s="180" t="s">
        <v>760</v>
      </c>
      <c r="F242" s="181" t="s">
        <v>761</v>
      </c>
      <c r="G242" s="182" t="s">
        <v>223</v>
      </c>
      <c r="H242" s="183">
        <v>10</v>
      </c>
      <c r="I242" s="184"/>
      <c r="J242" s="185">
        <f>ROUND(I242*H242,2)</f>
        <v>0</v>
      </c>
      <c r="K242" s="181" t="s">
        <v>172</v>
      </c>
      <c r="L242" s="186"/>
      <c r="M242" s="187" t="s">
        <v>1</v>
      </c>
      <c r="N242" s="188" t="s">
        <v>45</v>
      </c>
      <c r="O242" s="55"/>
      <c r="P242" s="166">
        <f>O242*H242</f>
        <v>0</v>
      </c>
      <c r="Q242" s="166">
        <v>5.8000000000000003E-2</v>
      </c>
      <c r="R242" s="166">
        <f>Q242*H242</f>
        <v>0.58000000000000007</v>
      </c>
      <c r="S242" s="166">
        <v>0</v>
      </c>
      <c r="T242" s="167">
        <f>S242*H242</f>
        <v>0</v>
      </c>
      <c r="AR242" s="168" t="s">
        <v>206</v>
      </c>
      <c r="AT242" s="168" t="s">
        <v>226</v>
      </c>
      <c r="AU242" s="168" t="s">
        <v>88</v>
      </c>
      <c r="AY242" s="17" t="s">
        <v>166</v>
      </c>
      <c r="BE242" s="169">
        <f>IF(N242="základní",J242,0)</f>
        <v>0</v>
      </c>
      <c r="BF242" s="169">
        <f>IF(N242="snížená",J242,0)</f>
        <v>0</v>
      </c>
      <c r="BG242" s="169">
        <f>IF(N242="zákl. přenesená",J242,0)</f>
        <v>0</v>
      </c>
      <c r="BH242" s="169">
        <f>IF(N242="sníž. přenesená",J242,0)</f>
        <v>0</v>
      </c>
      <c r="BI242" s="169">
        <f>IF(N242="nulová",J242,0)</f>
        <v>0</v>
      </c>
      <c r="BJ242" s="17" t="s">
        <v>21</v>
      </c>
      <c r="BK242" s="169">
        <f>ROUND(I242*H242,2)</f>
        <v>0</v>
      </c>
      <c r="BL242" s="17" t="s">
        <v>173</v>
      </c>
      <c r="BM242" s="168" t="s">
        <v>762</v>
      </c>
    </row>
    <row r="243" spans="2:65" s="1" customFormat="1" ht="24" customHeight="1">
      <c r="B243" s="156"/>
      <c r="C243" s="157" t="s">
        <v>291</v>
      </c>
      <c r="D243" s="157" t="s">
        <v>168</v>
      </c>
      <c r="E243" s="158" t="s">
        <v>763</v>
      </c>
      <c r="F243" s="159" t="s">
        <v>764</v>
      </c>
      <c r="G243" s="160" t="s">
        <v>223</v>
      </c>
      <c r="H243" s="161">
        <v>2</v>
      </c>
      <c r="I243" s="162"/>
      <c r="J243" s="163">
        <f>ROUND(I243*H243,2)</f>
        <v>0</v>
      </c>
      <c r="K243" s="159" t="s">
        <v>172</v>
      </c>
      <c r="L243" s="32"/>
      <c r="M243" s="164" t="s">
        <v>1</v>
      </c>
      <c r="N243" s="165" t="s">
        <v>45</v>
      </c>
      <c r="O243" s="55"/>
      <c r="P243" s="166">
        <f>O243*H243</f>
        <v>0</v>
      </c>
      <c r="Q243" s="166">
        <v>9.1800000000000007E-3</v>
      </c>
      <c r="R243" s="166">
        <f>Q243*H243</f>
        <v>1.8360000000000001E-2</v>
      </c>
      <c r="S243" s="166">
        <v>0</v>
      </c>
      <c r="T243" s="167">
        <f>S243*H243</f>
        <v>0</v>
      </c>
      <c r="AR243" s="168" t="s">
        <v>173</v>
      </c>
      <c r="AT243" s="168" t="s">
        <v>168</v>
      </c>
      <c r="AU243" s="168" t="s">
        <v>88</v>
      </c>
      <c r="AY243" s="17" t="s">
        <v>166</v>
      </c>
      <c r="BE243" s="169">
        <f>IF(N243="základní",J243,0)</f>
        <v>0</v>
      </c>
      <c r="BF243" s="169">
        <f>IF(N243="snížená",J243,0)</f>
        <v>0</v>
      </c>
      <c r="BG243" s="169">
        <f>IF(N243="zákl. přenesená",J243,0)</f>
        <v>0</v>
      </c>
      <c r="BH243" s="169">
        <f>IF(N243="sníž. přenesená",J243,0)</f>
        <v>0</v>
      </c>
      <c r="BI243" s="169">
        <f>IF(N243="nulová",J243,0)</f>
        <v>0</v>
      </c>
      <c r="BJ243" s="17" t="s">
        <v>21</v>
      </c>
      <c r="BK243" s="169">
        <f>ROUND(I243*H243,2)</f>
        <v>0</v>
      </c>
      <c r="BL243" s="17" t="s">
        <v>173</v>
      </c>
      <c r="BM243" s="168" t="s">
        <v>765</v>
      </c>
    </row>
    <row r="244" spans="2:65" s="1" customFormat="1" ht="36" customHeight="1">
      <c r="B244" s="156"/>
      <c r="C244" s="179" t="s">
        <v>296</v>
      </c>
      <c r="D244" s="179" t="s">
        <v>226</v>
      </c>
      <c r="E244" s="180" t="s">
        <v>766</v>
      </c>
      <c r="F244" s="181" t="s">
        <v>767</v>
      </c>
      <c r="G244" s="182" t="s">
        <v>223</v>
      </c>
      <c r="H244" s="183">
        <v>2</v>
      </c>
      <c r="I244" s="184"/>
      <c r="J244" s="185">
        <f>ROUND(I244*H244,2)</f>
        <v>0</v>
      </c>
      <c r="K244" s="181" t="s">
        <v>172</v>
      </c>
      <c r="L244" s="186"/>
      <c r="M244" s="187" t="s">
        <v>1</v>
      </c>
      <c r="N244" s="188" t="s">
        <v>45</v>
      </c>
      <c r="O244" s="55"/>
      <c r="P244" s="166">
        <f>O244*H244</f>
        <v>0</v>
      </c>
      <c r="Q244" s="166">
        <v>0.10299999999999999</v>
      </c>
      <c r="R244" s="166">
        <f>Q244*H244</f>
        <v>0.20599999999999999</v>
      </c>
      <c r="S244" s="166">
        <v>0</v>
      </c>
      <c r="T244" s="167">
        <f>S244*H244</f>
        <v>0</v>
      </c>
      <c r="AR244" s="168" t="s">
        <v>206</v>
      </c>
      <c r="AT244" s="168" t="s">
        <v>226</v>
      </c>
      <c r="AU244" s="168" t="s">
        <v>88</v>
      </c>
      <c r="AY244" s="17" t="s">
        <v>166</v>
      </c>
      <c r="BE244" s="169">
        <f>IF(N244="základní",J244,0)</f>
        <v>0</v>
      </c>
      <c r="BF244" s="169">
        <f>IF(N244="snížená",J244,0)</f>
        <v>0</v>
      </c>
      <c r="BG244" s="169">
        <f>IF(N244="zákl. přenesená",J244,0)</f>
        <v>0</v>
      </c>
      <c r="BH244" s="169">
        <f>IF(N244="sníž. přenesená",J244,0)</f>
        <v>0</v>
      </c>
      <c r="BI244" s="169">
        <f>IF(N244="nulová",J244,0)</f>
        <v>0</v>
      </c>
      <c r="BJ244" s="17" t="s">
        <v>21</v>
      </c>
      <c r="BK244" s="169">
        <f>ROUND(I244*H244,2)</f>
        <v>0</v>
      </c>
      <c r="BL244" s="17" t="s">
        <v>173</v>
      </c>
      <c r="BM244" s="168" t="s">
        <v>768</v>
      </c>
    </row>
    <row r="245" spans="2:65" s="1" customFormat="1" ht="48" customHeight="1">
      <c r="B245" s="156"/>
      <c r="C245" s="157" t="s">
        <v>301</v>
      </c>
      <c r="D245" s="157" t="s">
        <v>168</v>
      </c>
      <c r="E245" s="158" t="s">
        <v>769</v>
      </c>
      <c r="F245" s="159" t="s">
        <v>770</v>
      </c>
      <c r="G245" s="160" t="s">
        <v>197</v>
      </c>
      <c r="H245" s="161">
        <v>65.566000000000003</v>
      </c>
      <c r="I245" s="162"/>
      <c r="J245" s="163">
        <f>ROUND(I245*H245,2)</f>
        <v>0</v>
      </c>
      <c r="K245" s="159" t="s">
        <v>172</v>
      </c>
      <c r="L245" s="32"/>
      <c r="M245" s="164" t="s">
        <v>1</v>
      </c>
      <c r="N245" s="165" t="s">
        <v>45</v>
      </c>
      <c r="O245" s="55"/>
      <c r="P245" s="166">
        <f>O245*H245</f>
        <v>0</v>
      </c>
      <c r="Q245" s="166">
        <v>0.12185</v>
      </c>
      <c r="R245" s="166">
        <f>Q245*H245</f>
        <v>7.9892171000000003</v>
      </c>
      <c r="S245" s="166">
        <v>0</v>
      </c>
      <c r="T245" s="167">
        <f>S245*H245</f>
        <v>0</v>
      </c>
      <c r="AR245" s="168" t="s">
        <v>173</v>
      </c>
      <c r="AT245" s="168" t="s">
        <v>168</v>
      </c>
      <c r="AU245" s="168" t="s">
        <v>88</v>
      </c>
      <c r="AY245" s="17" t="s">
        <v>166</v>
      </c>
      <c r="BE245" s="169">
        <f>IF(N245="základní",J245,0)</f>
        <v>0</v>
      </c>
      <c r="BF245" s="169">
        <f>IF(N245="snížená",J245,0)</f>
        <v>0</v>
      </c>
      <c r="BG245" s="169">
        <f>IF(N245="zákl. přenesená",J245,0)</f>
        <v>0</v>
      </c>
      <c r="BH245" s="169">
        <f>IF(N245="sníž. přenesená",J245,0)</f>
        <v>0</v>
      </c>
      <c r="BI245" s="169">
        <f>IF(N245="nulová",J245,0)</f>
        <v>0</v>
      </c>
      <c r="BJ245" s="17" t="s">
        <v>21</v>
      </c>
      <c r="BK245" s="169">
        <f>ROUND(I245*H245,2)</f>
        <v>0</v>
      </c>
      <c r="BL245" s="17" t="s">
        <v>173</v>
      </c>
      <c r="BM245" s="168" t="s">
        <v>771</v>
      </c>
    </row>
    <row r="246" spans="2:65" s="12" customFormat="1" ht="10.199999999999999">
      <c r="B246" s="170"/>
      <c r="D246" s="171" t="s">
        <v>175</v>
      </c>
      <c r="E246" s="172" t="s">
        <v>1</v>
      </c>
      <c r="F246" s="173" t="s">
        <v>772</v>
      </c>
      <c r="H246" s="174">
        <v>18.559999999999999</v>
      </c>
      <c r="I246" s="175"/>
      <c r="L246" s="170"/>
      <c r="M246" s="176"/>
      <c r="N246" s="177"/>
      <c r="O246" s="177"/>
      <c r="P246" s="177"/>
      <c r="Q246" s="177"/>
      <c r="R246" s="177"/>
      <c r="S246" s="177"/>
      <c r="T246" s="178"/>
      <c r="AT246" s="172" t="s">
        <v>175</v>
      </c>
      <c r="AU246" s="172" t="s">
        <v>88</v>
      </c>
      <c r="AV246" s="12" t="s">
        <v>88</v>
      </c>
      <c r="AW246" s="12" t="s">
        <v>36</v>
      </c>
      <c r="AX246" s="12" t="s">
        <v>80</v>
      </c>
      <c r="AY246" s="172" t="s">
        <v>166</v>
      </c>
    </row>
    <row r="247" spans="2:65" s="14" customFormat="1" ht="10.199999999999999">
      <c r="B247" s="205"/>
      <c r="D247" s="171" t="s">
        <v>175</v>
      </c>
      <c r="E247" s="206" t="s">
        <v>1</v>
      </c>
      <c r="F247" s="207" t="s">
        <v>675</v>
      </c>
      <c r="H247" s="208">
        <v>18.559999999999999</v>
      </c>
      <c r="I247" s="209"/>
      <c r="L247" s="205"/>
      <c r="M247" s="210"/>
      <c r="N247" s="211"/>
      <c r="O247" s="211"/>
      <c r="P247" s="211"/>
      <c r="Q247" s="211"/>
      <c r="R247" s="211"/>
      <c r="S247" s="211"/>
      <c r="T247" s="212"/>
      <c r="AT247" s="206" t="s">
        <v>175</v>
      </c>
      <c r="AU247" s="206" t="s">
        <v>88</v>
      </c>
      <c r="AV247" s="14" t="s">
        <v>181</v>
      </c>
      <c r="AW247" s="14" t="s">
        <v>36</v>
      </c>
      <c r="AX247" s="14" t="s">
        <v>80</v>
      </c>
      <c r="AY247" s="206" t="s">
        <v>166</v>
      </c>
    </row>
    <row r="248" spans="2:65" s="12" customFormat="1" ht="20.399999999999999">
      <c r="B248" s="170"/>
      <c r="D248" s="171" t="s">
        <v>175</v>
      </c>
      <c r="E248" s="172" t="s">
        <v>1</v>
      </c>
      <c r="F248" s="173" t="s">
        <v>773</v>
      </c>
      <c r="H248" s="174">
        <v>47.006</v>
      </c>
      <c r="I248" s="175"/>
      <c r="L248" s="170"/>
      <c r="M248" s="176"/>
      <c r="N248" s="177"/>
      <c r="O248" s="177"/>
      <c r="P248" s="177"/>
      <c r="Q248" s="177"/>
      <c r="R248" s="177"/>
      <c r="S248" s="177"/>
      <c r="T248" s="178"/>
      <c r="AT248" s="172" t="s">
        <v>175</v>
      </c>
      <c r="AU248" s="172" t="s">
        <v>88</v>
      </c>
      <c r="AV248" s="12" t="s">
        <v>88</v>
      </c>
      <c r="AW248" s="12" t="s">
        <v>36</v>
      </c>
      <c r="AX248" s="12" t="s">
        <v>80</v>
      </c>
      <c r="AY248" s="172" t="s">
        <v>166</v>
      </c>
    </row>
    <row r="249" spans="2:65" s="14" customFormat="1" ht="10.199999999999999">
      <c r="B249" s="205"/>
      <c r="D249" s="171" t="s">
        <v>175</v>
      </c>
      <c r="E249" s="206" t="s">
        <v>1</v>
      </c>
      <c r="F249" s="207" t="s">
        <v>675</v>
      </c>
      <c r="H249" s="208">
        <v>47.006</v>
      </c>
      <c r="I249" s="209"/>
      <c r="L249" s="205"/>
      <c r="M249" s="210"/>
      <c r="N249" s="211"/>
      <c r="O249" s="211"/>
      <c r="P249" s="211"/>
      <c r="Q249" s="211"/>
      <c r="R249" s="211"/>
      <c r="S249" s="211"/>
      <c r="T249" s="212"/>
      <c r="AT249" s="206" t="s">
        <v>175</v>
      </c>
      <c r="AU249" s="206" t="s">
        <v>88</v>
      </c>
      <c r="AV249" s="14" t="s">
        <v>181</v>
      </c>
      <c r="AW249" s="14" t="s">
        <v>36</v>
      </c>
      <c r="AX249" s="14" t="s">
        <v>80</v>
      </c>
      <c r="AY249" s="206" t="s">
        <v>166</v>
      </c>
    </row>
    <row r="250" spans="2:65" s="13" customFormat="1" ht="10.199999999999999">
      <c r="B250" s="194"/>
      <c r="D250" s="171" t="s">
        <v>175</v>
      </c>
      <c r="E250" s="195" t="s">
        <v>1</v>
      </c>
      <c r="F250" s="196" t="s">
        <v>367</v>
      </c>
      <c r="H250" s="197">
        <v>65.566000000000003</v>
      </c>
      <c r="I250" s="198"/>
      <c r="L250" s="194"/>
      <c r="M250" s="199"/>
      <c r="N250" s="200"/>
      <c r="O250" s="200"/>
      <c r="P250" s="200"/>
      <c r="Q250" s="200"/>
      <c r="R250" s="200"/>
      <c r="S250" s="200"/>
      <c r="T250" s="201"/>
      <c r="AT250" s="195" t="s">
        <v>175</v>
      </c>
      <c r="AU250" s="195" t="s">
        <v>88</v>
      </c>
      <c r="AV250" s="13" t="s">
        <v>173</v>
      </c>
      <c r="AW250" s="13" t="s">
        <v>36</v>
      </c>
      <c r="AX250" s="13" t="s">
        <v>21</v>
      </c>
      <c r="AY250" s="195" t="s">
        <v>166</v>
      </c>
    </row>
    <row r="251" spans="2:65" s="11" customFormat="1" ht="22.8" customHeight="1">
      <c r="B251" s="143"/>
      <c r="D251" s="144" t="s">
        <v>79</v>
      </c>
      <c r="E251" s="154" t="s">
        <v>173</v>
      </c>
      <c r="F251" s="154" t="s">
        <v>219</v>
      </c>
      <c r="I251" s="146"/>
      <c r="J251" s="155">
        <f>BK251</f>
        <v>0</v>
      </c>
      <c r="L251" s="143"/>
      <c r="M251" s="148"/>
      <c r="N251" s="149"/>
      <c r="O251" s="149"/>
      <c r="P251" s="150">
        <f>SUM(P252:P258)</f>
        <v>0</v>
      </c>
      <c r="Q251" s="149"/>
      <c r="R251" s="150">
        <f>SUM(R252:R258)</f>
        <v>2.1102066499999999</v>
      </c>
      <c r="S251" s="149"/>
      <c r="T251" s="151">
        <f>SUM(T252:T258)</f>
        <v>0</v>
      </c>
      <c r="AR251" s="144" t="s">
        <v>21</v>
      </c>
      <c r="AT251" s="152" t="s">
        <v>79</v>
      </c>
      <c r="AU251" s="152" t="s">
        <v>21</v>
      </c>
      <c r="AY251" s="144" t="s">
        <v>166</v>
      </c>
      <c r="BK251" s="153">
        <f>SUM(BK252:BK258)</f>
        <v>0</v>
      </c>
    </row>
    <row r="252" spans="2:65" s="1" customFormat="1" ht="24" customHeight="1">
      <c r="B252" s="156"/>
      <c r="C252" s="157" t="s">
        <v>439</v>
      </c>
      <c r="D252" s="157" t="s">
        <v>168</v>
      </c>
      <c r="E252" s="158" t="s">
        <v>774</v>
      </c>
      <c r="F252" s="159" t="s">
        <v>775</v>
      </c>
      <c r="G252" s="160" t="s">
        <v>171</v>
      </c>
      <c r="H252" s="161">
        <v>0.81399999999999995</v>
      </c>
      <c r="I252" s="162"/>
      <c r="J252" s="163">
        <f>ROUND(I252*H252,2)</f>
        <v>0</v>
      </c>
      <c r="K252" s="159" t="s">
        <v>172</v>
      </c>
      <c r="L252" s="32"/>
      <c r="M252" s="164" t="s">
        <v>1</v>
      </c>
      <c r="N252" s="165" t="s">
        <v>45</v>
      </c>
      <c r="O252" s="55"/>
      <c r="P252" s="166">
        <f>O252*H252</f>
        <v>0</v>
      </c>
      <c r="Q252" s="166">
        <v>2.4533999999999998</v>
      </c>
      <c r="R252" s="166">
        <f>Q252*H252</f>
        <v>1.9970675999999996</v>
      </c>
      <c r="S252" s="166">
        <v>0</v>
      </c>
      <c r="T252" s="167">
        <f>S252*H252</f>
        <v>0</v>
      </c>
      <c r="AR252" s="168" t="s">
        <v>173</v>
      </c>
      <c r="AT252" s="168" t="s">
        <v>168</v>
      </c>
      <c r="AU252" s="168" t="s">
        <v>88</v>
      </c>
      <c r="AY252" s="17" t="s">
        <v>166</v>
      </c>
      <c r="BE252" s="169">
        <f>IF(N252="základní",J252,0)</f>
        <v>0</v>
      </c>
      <c r="BF252" s="169">
        <f>IF(N252="snížená",J252,0)</f>
        <v>0</v>
      </c>
      <c r="BG252" s="169">
        <f>IF(N252="zákl. přenesená",J252,0)</f>
        <v>0</v>
      </c>
      <c r="BH252" s="169">
        <f>IF(N252="sníž. přenesená",J252,0)</f>
        <v>0</v>
      </c>
      <c r="BI252" s="169">
        <f>IF(N252="nulová",J252,0)</f>
        <v>0</v>
      </c>
      <c r="BJ252" s="17" t="s">
        <v>21</v>
      </c>
      <c r="BK252" s="169">
        <f>ROUND(I252*H252,2)</f>
        <v>0</v>
      </c>
      <c r="BL252" s="17" t="s">
        <v>173</v>
      </c>
      <c r="BM252" s="168" t="s">
        <v>776</v>
      </c>
    </row>
    <row r="253" spans="2:65" s="12" customFormat="1" ht="10.199999999999999">
      <c r="B253" s="170"/>
      <c r="D253" s="171" t="s">
        <v>175</v>
      </c>
      <c r="E253" s="172" t="s">
        <v>1</v>
      </c>
      <c r="F253" s="173" t="s">
        <v>777</v>
      </c>
      <c r="H253" s="174">
        <v>0.81399999999999995</v>
      </c>
      <c r="I253" s="175"/>
      <c r="L253" s="170"/>
      <c r="M253" s="176"/>
      <c r="N253" s="177"/>
      <c r="O253" s="177"/>
      <c r="P253" s="177"/>
      <c r="Q253" s="177"/>
      <c r="R253" s="177"/>
      <c r="S253" s="177"/>
      <c r="T253" s="178"/>
      <c r="AT253" s="172" t="s">
        <v>175</v>
      </c>
      <c r="AU253" s="172" t="s">
        <v>88</v>
      </c>
      <c r="AV253" s="12" t="s">
        <v>88</v>
      </c>
      <c r="AW253" s="12" t="s">
        <v>36</v>
      </c>
      <c r="AX253" s="12" t="s">
        <v>21</v>
      </c>
      <c r="AY253" s="172" t="s">
        <v>166</v>
      </c>
    </row>
    <row r="254" spans="2:65" s="1" customFormat="1" ht="24" customHeight="1">
      <c r="B254" s="156"/>
      <c r="C254" s="157" t="s">
        <v>444</v>
      </c>
      <c r="D254" s="157" t="s">
        <v>168</v>
      </c>
      <c r="E254" s="158" t="s">
        <v>778</v>
      </c>
      <c r="F254" s="159" t="s">
        <v>779</v>
      </c>
      <c r="G254" s="160" t="s">
        <v>197</v>
      </c>
      <c r="H254" s="161">
        <v>5.5750000000000002</v>
      </c>
      <c r="I254" s="162"/>
      <c r="J254" s="163">
        <f>ROUND(I254*H254,2)</f>
        <v>0</v>
      </c>
      <c r="K254" s="159" t="s">
        <v>172</v>
      </c>
      <c r="L254" s="32"/>
      <c r="M254" s="164" t="s">
        <v>1</v>
      </c>
      <c r="N254" s="165" t="s">
        <v>45</v>
      </c>
      <c r="O254" s="55"/>
      <c r="P254" s="166">
        <f>O254*H254</f>
        <v>0</v>
      </c>
      <c r="Q254" s="166">
        <v>5.1900000000000002E-3</v>
      </c>
      <c r="R254" s="166">
        <f>Q254*H254</f>
        <v>2.8934250000000002E-2</v>
      </c>
      <c r="S254" s="166">
        <v>0</v>
      </c>
      <c r="T254" s="167">
        <f>S254*H254</f>
        <v>0</v>
      </c>
      <c r="AR254" s="168" t="s">
        <v>173</v>
      </c>
      <c r="AT254" s="168" t="s">
        <v>168</v>
      </c>
      <c r="AU254" s="168" t="s">
        <v>88</v>
      </c>
      <c r="AY254" s="17" t="s">
        <v>166</v>
      </c>
      <c r="BE254" s="169">
        <f>IF(N254="základní",J254,0)</f>
        <v>0</v>
      </c>
      <c r="BF254" s="169">
        <f>IF(N254="snížená",J254,0)</f>
        <v>0</v>
      </c>
      <c r="BG254" s="169">
        <f>IF(N254="zákl. přenesená",J254,0)</f>
        <v>0</v>
      </c>
      <c r="BH254" s="169">
        <f>IF(N254="sníž. přenesená",J254,0)</f>
        <v>0</v>
      </c>
      <c r="BI254" s="169">
        <f>IF(N254="nulová",J254,0)</f>
        <v>0</v>
      </c>
      <c r="BJ254" s="17" t="s">
        <v>21</v>
      </c>
      <c r="BK254" s="169">
        <f>ROUND(I254*H254,2)</f>
        <v>0</v>
      </c>
      <c r="BL254" s="17" t="s">
        <v>173</v>
      </c>
      <c r="BM254" s="168" t="s">
        <v>780</v>
      </c>
    </row>
    <row r="255" spans="2:65" s="12" customFormat="1" ht="10.199999999999999">
      <c r="B255" s="170"/>
      <c r="D255" s="171" t="s">
        <v>175</v>
      </c>
      <c r="E255" s="172" t="s">
        <v>1</v>
      </c>
      <c r="F255" s="173" t="s">
        <v>781</v>
      </c>
      <c r="H255" s="174">
        <v>5.5750000000000002</v>
      </c>
      <c r="I255" s="175"/>
      <c r="L255" s="170"/>
      <c r="M255" s="176"/>
      <c r="N255" s="177"/>
      <c r="O255" s="177"/>
      <c r="P255" s="177"/>
      <c r="Q255" s="177"/>
      <c r="R255" s="177"/>
      <c r="S255" s="177"/>
      <c r="T255" s="178"/>
      <c r="AT255" s="172" t="s">
        <v>175</v>
      </c>
      <c r="AU255" s="172" t="s">
        <v>88</v>
      </c>
      <c r="AV255" s="12" t="s">
        <v>88</v>
      </c>
      <c r="AW255" s="12" t="s">
        <v>36</v>
      </c>
      <c r="AX255" s="12" t="s">
        <v>21</v>
      </c>
      <c r="AY255" s="172" t="s">
        <v>166</v>
      </c>
    </row>
    <row r="256" spans="2:65" s="1" customFormat="1" ht="24" customHeight="1">
      <c r="B256" s="156"/>
      <c r="C256" s="157" t="s">
        <v>449</v>
      </c>
      <c r="D256" s="157" t="s">
        <v>168</v>
      </c>
      <c r="E256" s="158" t="s">
        <v>782</v>
      </c>
      <c r="F256" s="159" t="s">
        <v>783</v>
      </c>
      <c r="G256" s="160" t="s">
        <v>197</v>
      </c>
      <c r="H256" s="161">
        <v>5.5750000000000002</v>
      </c>
      <c r="I256" s="162"/>
      <c r="J256" s="163">
        <f>ROUND(I256*H256,2)</f>
        <v>0</v>
      </c>
      <c r="K256" s="159" t="s">
        <v>172</v>
      </c>
      <c r="L256" s="32"/>
      <c r="M256" s="164" t="s">
        <v>1</v>
      </c>
      <c r="N256" s="165" t="s">
        <v>45</v>
      </c>
      <c r="O256" s="55"/>
      <c r="P256" s="166">
        <f>O256*H256</f>
        <v>0</v>
      </c>
      <c r="Q256" s="166">
        <v>0</v>
      </c>
      <c r="R256" s="166">
        <f>Q256*H256</f>
        <v>0</v>
      </c>
      <c r="S256" s="166">
        <v>0</v>
      </c>
      <c r="T256" s="167">
        <f>S256*H256</f>
        <v>0</v>
      </c>
      <c r="AR256" s="168" t="s">
        <v>173</v>
      </c>
      <c r="AT256" s="168" t="s">
        <v>168</v>
      </c>
      <c r="AU256" s="168" t="s">
        <v>88</v>
      </c>
      <c r="AY256" s="17" t="s">
        <v>166</v>
      </c>
      <c r="BE256" s="169">
        <f>IF(N256="základní",J256,0)</f>
        <v>0</v>
      </c>
      <c r="BF256" s="169">
        <f>IF(N256="snížená",J256,0)</f>
        <v>0</v>
      </c>
      <c r="BG256" s="169">
        <f>IF(N256="zákl. přenesená",J256,0)</f>
        <v>0</v>
      </c>
      <c r="BH256" s="169">
        <f>IF(N256="sníž. přenesená",J256,0)</f>
        <v>0</v>
      </c>
      <c r="BI256" s="169">
        <f>IF(N256="nulová",J256,0)</f>
        <v>0</v>
      </c>
      <c r="BJ256" s="17" t="s">
        <v>21</v>
      </c>
      <c r="BK256" s="169">
        <f>ROUND(I256*H256,2)</f>
        <v>0</v>
      </c>
      <c r="BL256" s="17" t="s">
        <v>173</v>
      </c>
      <c r="BM256" s="168" t="s">
        <v>784</v>
      </c>
    </row>
    <row r="257" spans="2:65" s="1" customFormat="1" ht="24" customHeight="1">
      <c r="B257" s="156"/>
      <c r="C257" s="157" t="s">
        <v>453</v>
      </c>
      <c r="D257" s="157" t="s">
        <v>168</v>
      </c>
      <c r="E257" s="158" t="s">
        <v>785</v>
      </c>
      <c r="F257" s="159" t="s">
        <v>786</v>
      </c>
      <c r="G257" s="160" t="s">
        <v>191</v>
      </c>
      <c r="H257" s="161">
        <v>0.08</v>
      </c>
      <c r="I257" s="162"/>
      <c r="J257" s="163">
        <f>ROUND(I257*H257,2)</f>
        <v>0</v>
      </c>
      <c r="K257" s="159" t="s">
        <v>172</v>
      </c>
      <c r="L257" s="32"/>
      <c r="M257" s="164" t="s">
        <v>1</v>
      </c>
      <c r="N257" s="165" t="s">
        <v>45</v>
      </c>
      <c r="O257" s="55"/>
      <c r="P257" s="166">
        <f>O257*H257</f>
        <v>0</v>
      </c>
      <c r="Q257" s="166">
        <v>1.0525599999999999</v>
      </c>
      <c r="R257" s="166">
        <f>Q257*H257</f>
        <v>8.4204799999999996E-2</v>
      </c>
      <c r="S257" s="166">
        <v>0</v>
      </c>
      <c r="T257" s="167">
        <f>S257*H257</f>
        <v>0</v>
      </c>
      <c r="AR257" s="168" t="s">
        <v>173</v>
      </c>
      <c r="AT257" s="168" t="s">
        <v>168</v>
      </c>
      <c r="AU257" s="168" t="s">
        <v>88</v>
      </c>
      <c r="AY257" s="17" t="s">
        <v>166</v>
      </c>
      <c r="BE257" s="169">
        <f>IF(N257="základní",J257,0)</f>
        <v>0</v>
      </c>
      <c r="BF257" s="169">
        <f>IF(N257="snížená",J257,0)</f>
        <v>0</v>
      </c>
      <c r="BG257" s="169">
        <f>IF(N257="zákl. přenesená",J257,0)</f>
        <v>0</v>
      </c>
      <c r="BH257" s="169">
        <f>IF(N257="sníž. přenesená",J257,0)</f>
        <v>0</v>
      </c>
      <c r="BI257" s="169">
        <f>IF(N257="nulová",J257,0)</f>
        <v>0</v>
      </c>
      <c r="BJ257" s="17" t="s">
        <v>21</v>
      </c>
      <c r="BK257" s="169">
        <f>ROUND(I257*H257,2)</f>
        <v>0</v>
      </c>
      <c r="BL257" s="17" t="s">
        <v>173</v>
      </c>
      <c r="BM257" s="168" t="s">
        <v>787</v>
      </c>
    </row>
    <row r="258" spans="2:65" s="12" customFormat="1" ht="10.199999999999999">
      <c r="B258" s="170"/>
      <c r="D258" s="171" t="s">
        <v>175</v>
      </c>
      <c r="E258" s="172" t="s">
        <v>1</v>
      </c>
      <c r="F258" s="173" t="s">
        <v>788</v>
      </c>
      <c r="H258" s="174">
        <v>0.08</v>
      </c>
      <c r="I258" s="175"/>
      <c r="L258" s="170"/>
      <c r="M258" s="176"/>
      <c r="N258" s="177"/>
      <c r="O258" s="177"/>
      <c r="P258" s="177"/>
      <c r="Q258" s="177"/>
      <c r="R258" s="177"/>
      <c r="S258" s="177"/>
      <c r="T258" s="178"/>
      <c r="AT258" s="172" t="s">
        <v>175</v>
      </c>
      <c r="AU258" s="172" t="s">
        <v>88</v>
      </c>
      <c r="AV258" s="12" t="s">
        <v>88</v>
      </c>
      <c r="AW258" s="12" t="s">
        <v>36</v>
      </c>
      <c r="AX258" s="12" t="s">
        <v>21</v>
      </c>
      <c r="AY258" s="172" t="s">
        <v>166</v>
      </c>
    </row>
    <row r="259" spans="2:65" s="11" customFormat="1" ht="22.8" customHeight="1">
      <c r="B259" s="143"/>
      <c r="D259" s="144" t="s">
        <v>79</v>
      </c>
      <c r="E259" s="154" t="s">
        <v>188</v>
      </c>
      <c r="F259" s="154" t="s">
        <v>789</v>
      </c>
      <c r="I259" s="146"/>
      <c r="J259" s="155">
        <f>BK259</f>
        <v>0</v>
      </c>
      <c r="L259" s="143"/>
      <c r="M259" s="148"/>
      <c r="N259" s="149"/>
      <c r="O259" s="149"/>
      <c r="P259" s="150">
        <f>SUM(P260:P276)</f>
        <v>0</v>
      </c>
      <c r="Q259" s="149"/>
      <c r="R259" s="150">
        <f>SUM(R260:R276)</f>
        <v>65.273845939999987</v>
      </c>
      <c r="S259" s="149"/>
      <c r="T259" s="151">
        <f>SUM(T260:T276)</f>
        <v>0</v>
      </c>
      <c r="AR259" s="144" t="s">
        <v>21</v>
      </c>
      <c r="AT259" s="152" t="s">
        <v>79</v>
      </c>
      <c r="AU259" s="152" t="s">
        <v>21</v>
      </c>
      <c r="AY259" s="144" t="s">
        <v>166</v>
      </c>
      <c r="BK259" s="153">
        <f>SUM(BK260:BK276)</f>
        <v>0</v>
      </c>
    </row>
    <row r="260" spans="2:65" s="1" customFormat="1" ht="16.5" customHeight="1">
      <c r="B260" s="156"/>
      <c r="C260" s="157" t="s">
        <v>273</v>
      </c>
      <c r="D260" s="157" t="s">
        <v>168</v>
      </c>
      <c r="E260" s="158" t="s">
        <v>790</v>
      </c>
      <c r="F260" s="159" t="s">
        <v>791</v>
      </c>
      <c r="G260" s="160" t="s">
        <v>197</v>
      </c>
      <c r="H260" s="161">
        <v>22.585000000000001</v>
      </c>
      <c r="I260" s="162"/>
      <c r="J260" s="163">
        <f>ROUND(I260*H260,2)</f>
        <v>0</v>
      </c>
      <c r="K260" s="159" t="s">
        <v>172</v>
      </c>
      <c r="L260" s="32"/>
      <c r="M260" s="164" t="s">
        <v>1</v>
      </c>
      <c r="N260" s="165" t="s">
        <v>45</v>
      </c>
      <c r="O260" s="55"/>
      <c r="P260" s="166">
        <f>O260*H260</f>
        <v>0</v>
      </c>
      <c r="Q260" s="166">
        <v>0.19628000000000001</v>
      </c>
      <c r="R260" s="166">
        <f>Q260*H260</f>
        <v>4.4329838000000006</v>
      </c>
      <c r="S260" s="166">
        <v>0</v>
      </c>
      <c r="T260" s="167">
        <f>S260*H260</f>
        <v>0</v>
      </c>
      <c r="AR260" s="168" t="s">
        <v>173</v>
      </c>
      <c r="AT260" s="168" t="s">
        <v>168</v>
      </c>
      <c r="AU260" s="168" t="s">
        <v>88</v>
      </c>
      <c r="AY260" s="17" t="s">
        <v>166</v>
      </c>
      <c r="BE260" s="169">
        <f>IF(N260="základní",J260,0)</f>
        <v>0</v>
      </c>
      <c r="BF260" s="169">
        <f>IF(N260="snížená",J260,0)</f>
        <v>0</v>
      </c>
      <c r="BG260" s="169">
        <f>IF(N260="zákl. přenesená",J260,0)</f>
        <v>0</v>
      </c>
      <c r="BH260" s="169">
        <f>IF(N260="sníž. přenesená",J260,0)</f>
        <v>0</v>
      </c>
      <c r="BI260" s="169">
        <f>IF(N260="nulová",J260,0)</f>
        <v>0</v>
      </c>
      <c r="BJ260" s="17" t="s">
        <v>21</v>
      </c>
      <c r="BK260" s="169">
        <f>ROUND(I260*H260,2)</f>
        <v>0</v>
      </c>
      <c r="BL260" s="17" t="s">
        <v>173</v>
      </c>
      <c r="BM260" s="168" t="s">
        <v>792</v>
      </c>
    </row>
    <row r="261" spans="2:65" s="1" customFormat="1" ht="24" customHeight="1">
      <c r="B261" s="156"/>
      <c r="C261" s="157" t="s">
        <v>460</v>
      </c>
      <c r="D261" s="157" t="s">
        <v>168</v>
      </c>
      <c r="E261" s="158" t="s">
        <v>696</v>
      </c>
      <c r="F261" s="159" t="s">
        <v>697</v>
      </c>
      <c r="G261" s="160" t="s">
        <v>171</v>
      </c>
      <c r="H261" s="161">
        <v>6.87</v>
      </c>
      <c r="I261" s="162"/>
      <c r="J261" s="163">
        <f>ROUND(I261*H261,2)</f>
        <v>0</v>
      </c>
      <c r="K261" s="159" t="s">
        <v>172</v>
      </c>
      <c r="L261" s="32"/>
      <c r="M261" s="164" t="s">
        <v>1</v>
      </c>
      <c r="N261" s="165" t="s">
        <v>45</v>
      </c>
      <c r="O261" s="55"/>
      <c r="P261" s="166">
        <f>O261*H261</f>
        <v>0</v>
      </c>
      <c r="Q261" s="166">
        <v>2.16</v>
      </c>
      <c r="R261" s="166">
        <f>Q261*H261</f>
        <v>14.839200000000002</v>
      </c>
      <c r="S261" s="166">
        <v>0</v>
      </c>
      <c r="T261" s="167">
        <f>S261*H261</f>
        <v>0</v>
      </c>
      <c r="AR261" s="168" t="s">
        <v>173</v>
      </c>
      <c r="AT261" s="168" t="s">
        <v>168</v>
      </c>
      <c r="AU261" s="168" t="s">
        <v>88</v>
      </c>
      <c r="AY261" s="17" t="s">
        <v>166</v>
      </c>
      <c r="BE261" s="169">
        <f>IF(N261="základní",J261,0)</f>
        <v>0</v>
      </c>
      <c r="BF261" s="169">
        <f>IF(N261="snížená",J261,0)</f>
        <v>0</v>
      </c>
      <c r="BG261" s="169">
        <f>IF(N261="zákl. přenesená",J261,0)</f>
        <v>0</v>
      </c>
      <c r="BH261" s="169">
        <f>IF(N261="sníž. přenesená",J261,0)</f>
        <v>0</v>
      </c>
      <c r="BI261" s="169">
        <f>IF(N261="nulová",J261,0)</f>
        <v>0</v>
      </c>
      <c r="BJ261" s="17" t="s">
        <v>21</v>
      </c>
      <c r="BK261" s="169">
        <f>ROUND(I261*H261,2)</f>
        <v>0</v>
      </c>
      <c r="BL261" s="17" t="s">
        <v>173</v>
      </c>
      <c r="BM261" s="168" t="s">
        <v>793</v>
      </c>
    </row>
    <row r="262" spans="2:65" s="12" customFormat="1" ht="10.199999999999999">
      <c r="B262" s="170"/>
      <c r="D262" s="171" t="s">
        <v>175</v>
      </c>
      <c r="E262" s="172" t="s">
        <v>1</v>
      </c>
      <c r="F262" s="173" t="s">
        <v>794</v>
      </c>
      <c r="H262" s="174">
        <v>6.87</v>
      </c>
      <c r="I262" s="175"/>
      <c r="L262" s="170"/>
      <c r="M262" s="176"/>
      <c r="N262" s="177"/>
      <c r="O262" s="177"/>
      <c r="P262" s="177"/>
      <c r="Q262" s="177"/>
      <c r="R262" s="177"/>
      <c r="S262" s="177"/>
      <c r="T262" s="178"/>
      <c r="AT262" s="172" t="s">
        <v>175</v>
      </c>
      <c r="AU262" s="172" t="s">
        <v>88</v>
      </c>
      <c r="AV262" s="12" t="s">
        <v>88</v>
      </c>
      <c r="AW262" s="12" t="s">
        <v>36</v>
      </c>
      <c r="AX262" s="12" t="s">
        <v>21</v>
      </c>
      <c r="AY262" s="172" t="s">
        <v>166</v>
      </c>
    </row>
    <row r="263" spans="2:65" s="1" customFormat="1" ht="16.5" customHeight="1">
      <c r="B263" s="156"/>
      <c r="C263" s="157" t="s">
        <v>464</v>
      </c>
      <c r="D263" s="157" t="s">
        <v>168</v>
      </c>
      <c r="E263" s="158" t="s">
        <v>795</v>
      </c>
      <c r="F263" s="159" t="s">
        <v>796</v>
      </c>
      <c r="G263" s="160" t="s">
        <v>191</v>
      </c>
      <c r="H263" s="161">
        <v>0.20399999999999999</v>
      </c>
      <c r="I263" s="162"/>
      <c r="J263" s="163">
        <f>ROUND(I263*H263,2)</f>
        <v>0</v>
      </c>
      <c r="K263" s="159" t="s">
        <v>1</v>
      </c>
      <c r="L263" s="32"/>
      <c r="M263" s="164" t="s">
        <v>1</v>
      </c>
      <c r="N263" s="165" t="s">
        <v>45</v>
      </c>
      <c r="O263" s="55"/>
      <c r="P263" s="166">
        <f>O263*H263</f>
        <v>0</v>
      </c>
      <c r="Q263" s="166">
        <v>1.0530600000000001</v>
      </c>
      <c r="R263" s="166">
        <f>Q263*H263</f>
        <v>0.21482424</v>
      </c>
      <c r="S263" s="166">
        <v>0</v>
      </c>
      <c r="T263" s="167">
        <f>S263*H263</f>
        <v>0</v>
      </c>
      <c r="AR263" s="168" t="s">
        <v>173</v>
      </c>
      <c r="AT263" s="168" t="s">
        <v>168</v>
      </c>
      <c r="AU263" s="168" t="s">
        <v>88</v>
      </c>
      <c r="AY263" s="17" t="s">
        <v>166</v>
      </c>
      <c r="BE263" s="169">
        <f>IF(N263="základní",J263,0)</f>
        <v>0</v>
      </c>
      <c r="BF263" s="169">
        <f>IF(N263="snížená",J263,0)</f>
        <v>0</v>
      </c>
      <c r="BG263" s="169">
        <f>IF(N263="zákl. přenesená",J263,0)</f>
        <v>0</v>
      </c>
      <c r="BH263" s="169">
        <f>IF(N263="sníž. přenesená",J263,0)</f>
        <v>0</v>
      </c>
      <c r="BI263" s="169">
        <f>IF(N263="nulová",J263,0)</f>
        <v>0</v>
      </c>
      <c r="BJ263" s="17" t="s">
        <v>21</v>
      </c>
      <c r="BK263" s="169">
        <f>ROUND(I263*H263,2)</f>
        <v>0</v>
      </c>
      <c r="BL263" s="17" t="s">
        <v>173</v>
      </c>
      <c r="BM263" s="168" t="s">
        <v>797</v>
      </c>
    </row>
    <row r="264" spans="2:65" s="12" customFormat="1" ht="10.199999999999999">
      <c r="B264" s="170"/>
      <c r="D264" s="171" t="s">
        <v>175</v>
      </c>
      <c r="E264" s="172" t="s">
        <v>1</v>
      </c>
      <c r="F264" s="173" t="s">
        <v>798</v>
      </c>
      <c r="H264" s="174">
        <v>0.20399999999999999</v>
      </c>
      <c r="I264" s="175"/>
      <c r="L264" s="170"/>
      <c r="M264" s="176"/>
      <c r="N264" s="177"/>
      <c r="O264" s="177"/>
      <c r="P264" s="177"/>
      <c r="Q264" s="177"/>
      <c r="R264" s="177"/>
      <c r="S264" s="177"/>
      <c r="T264" s="178"/>
      <c r="AT264" s="172" t="s">
        <v>175</v>
      </c>
      <c r="AU264" s="172" t="s">
        <v>88</v>
      </c>
      <c r="AV264" s="12" t="s">
        <v>88</v>
      </c>
      <c r="AW264" s="12" t="s">
        <v>36</v>
      </c>
      <c r="AX264" s="12" t="s">
        <v>21</v>
      </c>
      <c r="AY264" s="172" t="s">
        <v>166</v>
      </c>
    </row>
    <row r="265" spans="2:65" s="1" customFormat="1" ht="16.5" customHeight="1">
      <c r="B265" s="156"/>
      <c r="C265" s="157" t="s">
        <v>468</v>
      </c>
      <c r="D265" s="157" t="s">
        <v>168</v>
      </c>
      <c r="E265" s="158" t="s">
        <v>799</v>
      </c>
      <c r="F265" s="159" t="s">
        <v>800</v>
      </c>
      <c r="G265" s="160" t="s">
        <v>197</v>
      </c>
      <c r="H265" s="161">
        <v>22.585000000000001</v>
      </c>
      <c r="I265" s="162"/>
      <c r="J265" s="163">
        <f>ROUND(I265*H265,2)</f>
        <v>0</v>
      </c>
      <c r="K265" s="159" t="s">
        <v>172</v>
      </c>
      <c r="L265" s="32"/>
      <c r="M265" s="164" t="s">
        <v>1</v>
      </c>
      <c r="N265" s="165" t="s">
        <v>45</v>
      </c>
      <c r="O265" s="55"/>
      <c r="P265" s="166">
        <f>O265*H265</f>
        <v>0</v>
      </c>
      <c r="Q265" s="166">
        <v>0.36924000000000001</v>
      </c>
      <c r="R265" s="166">
        <f>Q265*H265</f>
        <v>8.3392854000000014</v>
      </c>
      <c r="S265" s="166">
        <v>0</v>
      </c>
      <c r="T265" s="167">
        <f>S265*H265</f>
        <v>0</v>
      </c>
      <c r="AR265" s="168" t="s">
        <v>173</v>
      </c>
      <c r="AT265" s="168" t="s">
        <v>168</v>
      </c>
      <c r="AU265" s="168" t="s">
        <v>88</v>
      </c>
      <c r="AY265" s="17" t="s">
        <v>166</v>
      </c>
      <c r="BE265" s="169">
        <f>IF(N265="základní",J265,0)</f>
        <v>0</v>
      </c>
      <c r="BF265" s="169">
        <f>IF(N265="snížená",J265,0)</f>
        <v>0</v>
      </c>
      <c r="BG265" s="169">
        <f>IF(N265="zákl. přenesená",J265,0)</f>
        <v>0</v>
      </c>
      <c r="BH265" s="169">
        <f>IF(N265="sníž. přenesená",J265,0)</f>
        <v>0</v>
      </c>
      <c r="BI265" s="169">
        <f>IF(N265="nulová",J265,0)</f>
        <v>0</v>
      </c>
      <c r="BJ265" s="17" t="s">
        <v>21</v>
      </c>
      <c r="BK265" s="169">
        <f>ROUND(I265*H265,2)</f>
        <v>0</v>
      </c>
      <c r="BL265" s="17" t="s">
        <v>173</v>
      </c>
      <c r="BM265" s="168" t="s">
        <v>801</v>
      </c>
    </row>
    <row r="266" spans="2:65" s="12" customFormat="1" ht="10.199999999999999">
      <c r="B266" s="170"/>
      <c r="D266" s="171" t="s">
        <v>175</v>
      </c>
      <c r="E266" s="172" t="s">
        <v>1</v>
      </c>
      <c r="F266" s="173" t="s">
        <v>802</v>
      </c>
      <c r="H266" s="174">
        <v>22.585000000000001</v>
      </c>
      <c r="I266" s="175"/>
      <c r="L266" s="170"/>
      <c r="M266" s="176"/>
      <c r="N266" s="177"/>
      <c r="O266" s="177"/>
      <c r="P266" s="177"/>
      <c r="Q266" s="177"/>
      <c r="R266" s="177"/>
      <c r="S266" s="177"/>
      <c r="T266" s="178"/>
      <c r="AT266" s="172" t="s">
        <v>175</v>
      </c>
      <c r="AU266" s="172" t="s">
        <v>88</v>
      </c>
      <c r="AV266" s="12" t="s">
        <v>88</v>
      </c>
      <c r="AW266" s="12" t="s">
        <v>36</v>
      </c>
      <c r="AX266" s="12" t="s">
        <v>21</v>
      </c>
      <c r="AY266" s="172" t="s">
        <v>166</v>
      </c>
    </row>
    <row r="267" spans="2:65" s="1" customFormat="1" ht="24" customHeight="1">
      <c r="B267" s="156"/>
      <c r="C267" s="157" t="s">
        <v>472</v>
      </c>
      <c r="D267" s="157" t="s">
        <v>168</v>
      </c>
      <c r="E267" s="158" t="s">
        <v>803</v>
      </c>
      <c r="F267" s="159" t="s">
        <v>804</v>
      </c>
      <c r="G267" s="160" t="s">
        <v>197</v>
      </c>
      <c r="H267" s="161">
        <v>18.36</v>
      </c>
      <c r="I267" s="162"/>
      <c r="J267" s="163">
        <f>ROUND(I267*H267,2)</f>
        <v>0</v>
      </c>
      <c r="K267" s="159" t="s">
        <v>172</v>
      </c>
      <c r="L267" s="32"/>
      <c r="M267" s="164" t="s">
        <v>1</v>
      </c>
      <c r="N267" s="165" t="s">
        <v>45</v>
      </c>
      <c r="O267" s="55"/>
      <c r="P267" s="166">
        <f>O267*H267</f>
        <v>0</v>
      </c>
      <c r="Q267" s="166">
        <v>0.3674</v>
      </c>
      <c r="R267" s="166">
        <f>Q267*H267</f>
        <v>6.7454640000000001</v>
      </c>
      <c r="S267" s="166">
        <v>0</v>
      </c>
      <c r="T267" s="167">
        <f>S267*H267</f>
        <v>0</v>
      </c>
      <c r="AR267" s="168" t="s">
        <v>173</v>
      </c>
      <c r="AT267" s="168" t="s">
        <v>168</v>
      </c>
      <c r="AU267" s="168" t="s">
        <v>88</v>
      </c>
      <c r="AY267" s="17" t="s">
        <v>166</v>
      </c>
      <c r="BE267" s="169">
        <f>IF(N267="základní",J267,0)</f>
        <v>0</v>
      </c>
      <c r="BF267" s="169">
        <f>IF(N267="snížená",J267,0)</f>
        <v>0</v>
      </c>
      <c r="BG267" s="169">
        <f>IF(N267="zákl. přenesená",J267,0)</f>
        <v>0</v>
      </c>
      <c r="BH267" s="169">
        <f>IF(N267="sníž. přenesená",J267,0)</f>
        <v>0</v>
      </c>
      <c r="BI267" s="169">
        <f>IF(N267="nulová",J267,0)</f>
        <v>0</v>
      </c>
      <c r="BJ267" s="17" t="s">
        <v>21</v>
      </c>
      <c r="BK267" s="169">
        <f>ROUND(I267*H267,2)</f>
        <v>0</v>
      </c>
      <c r="BL267" s="17" t="s">
        <v>173</v>
      </c>
      <c r="BM267" s="168" t="s">
        <v>805</v>
      </c>
    </row>
    <row r="268" spans="2:65" s="12" customFormat="1" ht="10.199999999999999">
      <c r="B268" s="170"/>
      <c r="D268" s="171" t="s">
        <v>175</v>
      </c>
      <c r="E268" s="172" t="s">
        <v>1</v>
      </c>
      <c r="F268" s="173" t="s">
        <v>806</v>
      </c>
      <c r="H268" s="174">
        <v>18.36</v>
      </c>
      <c r="I268" s="175"/>
      <c r="L268" s="170"/>
      <c r="M268" s="176"/>
      <c r="N268" s="177"/>
      <c r="O268" s="177"/>
      <c r="P268" s="177"/>
      <c r="Q268" s="177"/>
      <c r="R268" s="177"/>
      <c r="S268" s="177"/>
      <c r="T268" s="178"/>
      <c r="AT268" s="172" t="s">
        <v>175</v>
      </c>
      <c r="AU268" s="172" t="s">
        <v>88</v>
      </c>
      <c r="AV268" s="12" t="s">
        <v>88</v>
      </c>
      <c r="AW268" s="12" t="s">
        <v>36</v>
      </c>
      <c r="AX268" s="12" t="s">
        <v>21</v>
      </c>
      <c r="AY268" s="172" t="s">
        <v>166</v>
      </c>
    </row>
    <row r="269" spans="2:65" s="1" customFormat="1" ht="24" customHeight="1">
      <c r="B269" s="156"/>
      <c r="C269" s="157" t="s">
        <v>477</v>
      </c>
      <c r="D269" s="157" t="s">
        <v>168</v>
      </c>
      <c r="E269" s="158" t="s">
        <v>807</v>
      </c>
      <c r="F269" s="159" t="s">
        <v>808</v>
      </c>
      <c r="G269" s="160" t="s">
        <v>197</v>
      </c>
      <c r="H269" s="161">
        <v>18.36</v>
      </c>
      <c r="I269" s="162"/>
      <c r="J269" s="163">
        <f>ROUND(I269*H269,2)</f>
        <v>0</v>
      </c>
      <c r="K269" s="159" t="s">
        <v>172</v>
      </c>
      <c r="L269" s="32"/>
      <c r="M269" s="164" t="s">
        <v>1</v>
      </c>
      <c r="N269" s="165" t="s">
        <v>45</v>
      </c>
      <c r="O269" s="55"/>
      <c r="P269" s="166">
        <f>O269*H269</f>
        <v>0</v>
      </c>
      <c r="Q269" s="166">
        <v>0.27560000000000001</v>
      </c>
      <c r="R269" s="166">
        <f>Q269*H269</f>
        <v>5.0600160000000001</v>
      </c>
      <c r="S269" s="166">
        <v>0</v>
      </c>
      <c r="T269" s="167">
        <f>S269*H269</f>
        <v>0</v>
      </c>
      <c r="AR269" s="168" t="s">
        <v>173</v>
      </c>
      <c r="AT269" s="168" t="s">
        <v>168</v>
      </c>
      <c r="AU269" s="168" t="s">
        <v>88</v>
      </c>
      <c r="AY269" s="17" t="s">
        <v>166</v>
      </c>
      <c r="BE269" s="169">
        <f>IF(N269="základní",J269,0)</f>
        <v>0</v>
      </c>
      <c r="BF269" s="169">
        <f>IF(N269="snížená",J269,0)</f>
        <v>0</v>
      </c>
      <c r="BG269" s="169">
        <f>IF(N269="zákl. přenesená",J269,0)</f>
        <v>0</v>
      </c>
      <c r="BH269" s="169">
        <f>IF(N269="sníž. přenesená",J269,0)</f>
        <v>0</v>
      </c>
      <c r="BI269" s="169">
        <f>IF(N269="nulová",J269,0)</f>
        <v>0</v>
      </c>
      <c r="BJ269" s="17" t="s">
        <v>21</v>
      </c>
      <c r="BK269" s="169">
        <f>ROUND(I269*H269,2)</f>
        <v>0</v>
      </c>
      <c r="BL269" s="17" t="s">
        <v>173</v>
      </c>
      <c r="BM269" s="168" t="s">
        <v>809</v>
      </c>
    </row>
    <row r="270" spans="2:65" s="1" customFormat="1" ht="36" customHeight="1">
      <c r="B270" s="156"/>
      <c r="C270" s="157" t="s">
        <v>481</v>
      </c>
      <c r="D270" s="157" t="s">
        <v>168</v>
      </c>
      <c r="E270" s="158" t="s">
        <v>810</v>
      </c>
      <c r="F270" s="159" t="s">
        <v>811</v>
      </c>
      <c r="G270" s="160" t="s">
        <v>289</v>
      </c>
      <c r="H270" s="161">
        <v>48.06</v>
      </c>
      <c r="I270" s="162"/>
      <c r="J270" s="163">
        <f>ROUND(I270*H270,2)</f>
        <v>0</v>
      </c>
      <c r="K270" s="159" t="s">
        <v>172</v>
      </c>
      <c r="L270" s="32"/>
      <c r="M270" s="164" t="s">
        <v>1</v>
      </c>
      <c r="N270" s="165" t="s">
        <v>45</v>
      </c>
      <c r="O270" s="55"/>
      <c r="P270" s="166">
        <f>O270*H270</f>
        <v>0</v>
      </c>
      <c r="Q270" s="166">
        <v>6.1900000000000002E-3</v>
      </c>
      <c r="R270" s="166">
        <f>Q270*H270</f>
        <v>0.29749140000000002</v>
      </c>
      <c r="S270" s="166">
        <v>0</v>
      </c>
      <c r="T270" s="167">
        <f>S270*H270</f>
        <v>0</v>
      </c>
      <c r="AR270" s="168" t="s">
        <v>173</v>
      </c>
      <c r="AT270" s="168" t="s">
        <v>168</v>
      </c>
      <c r="AU270" s="168" t="s">
        <v>88</v>
      </c>
      <c r="AY270" s="17" t="s">
        <v>166</v>
      </c>
      <c r="BE270" s="169">
        <f>IF(N270="základní",J270,0)</f>
        <v>0</v>
      </c>
      <c r="BF270" s="169">
        <f>IF(N270="snížená",J270,0)</f>
        <v>0</v>
      </c>
      <c r="BG270" s="169">
        <f>IF(N270="zákl. přenesená",J270,0)</f>
        <v>0</v>
      </c>
      <c r="BH270" s="169">
        <f>IF(N270="sníž. přenesená",J270,0)</f>
        <v>0</v>
      </c>
      <c r="BI270" s="169">
        <f>IF(N270="nulová",J270,0)</f>
        <v>0</v>
      </c>
      <c r="BJ270" s="17" t="s">
        <v>21</v>
      </c>
      <c r="BK270" s="169">
        <f>ROUND(I270*H270,2)</f>
        <v>0</v>
      </c>
      <c r="BL270" s="17" t="s">
        <v>173</v>
      </c>
      <c r="BM270" s="168" t="s">
        <v>812</v>
      </c>
    </row>
    <row r="271" spans="2:65" s="12" customFormat="1" ht="10.199999999999999">
      <c r="B271" s="170"/>
      <c r="D271" s="171" t="s">
        <v>175</v>
      </c>
      <c r="E271" s="172" t="s">
        <v>1</v>
      </c>
      <c r="F271" s="173" t="s">
        <v>813</v>
      </c>
      <c r="H271" s="174">
        <v>48.06</v>
      </c>
      <c r="I271" s="175"/>
      <c r="L271" s="170"/>
      <c r="M271" s="176"/>
      <c r="N271" s="177"/>
      <c r="O271" s="177"/>
      <c r="P271" s="177"/>
      <c r="Q271" s="177"/>
      <c r="R271" s="177"/>
      <c r="S271" s="177"/>
      <c r="T271" s="178"/>
      <c r="AT271" s="172" t="s">
        <v>175</v>
      </c>
      <c r="AU271" s="172" t="s">
        <v>88</v>
      </c>
      <c r="AV271" s="12" t="s">
        <v>88</v>
      </c>
      <c r="AW271" s="12" t="s">
        <v>36</v>
      </c>
      <c r="AX271" s="12" t="s">
        <v>21</v>
      </c>
      <c r="AY271" s="172" t="s">
        <v>166</v>
      </c>
    </row>
    <row r="272" spans="2:65" s="1" customFormat="1" ht="36" customHeight="1">
      <c r="B272" s="156"/>
      <c r="C272" s="157" t="s">
        <v>485</v>
      </c>
      <c r="D272" s="157" t="s">
        <v>168</v>
      </c>
      <c r="E272" s="158" t="s">
        <v>814</v>
      </c>
      <c r="F272" s="159" t="s">
        <v>815</v>
      </c>
      <c r="G272" s="160" t="s">
        <v>289</v>
      </c>
      <c r="H272" s="161">
        <v>31.27</v>
      </c>
      <c r="I272" s="162"/>
      <c r="J272" s="163">
        <f>ROUND(I272*H272,2)</f>
        <v>0</v>
      </c>
      <c r="K272" s="159" t="s">
        <v>172</v>
      </c>
      <c r="L272" s="32"/>
      <c r="M272" s="164" t="s">
        <v>1</v>
      </c>
      <c r="N272" s="165" t="s">
        <v>45</v>
      </c>
      <c r="O272" s="55"/>
      <c r="P272" s="166">
        <f>O272*H272</f>
        <v>0</v>
      </c>
      <c r="Q272" s="166">
        <v>0.16206000000000001</v>
      </c>
      <c r="R272" s="166">
        <f>Q272*H272</f>
        <v>5.0676161999999998</v>
      </c>
      <c r="S272" s="166">
        <v>0</v>
      </c>
      <c r="T272" s="167">
        <f>S272*H272</f>
        <v>0</v>
      </c>
      <c r="AR272" s="168" t="s">
        <v>173</v>
      </c>
      <c r="AT272" s="168" t="s">
        <v>168</v>
      </c>
      <c r="AU272" s="168" t="s">
        <v>88</v>
      </c>
      <c r="AY272" s="17" t="s">
        <v>166</v>
      </c>
      <c r="BE272" s="169">
        <f>IF(N272="základní",J272,0)</f>
        <v>0</v>
      </c>
      <c r="BF272" s="169">
        <f>IF(N272="snížená",J272,0)</f>
        <v>0</v>
      </c>
      <c r="BG272" s="169">
        <f>IF(N272="zákl. přenesená",J272,0)</f>
        <v>0</v>
      </c>
      <c r="BH272" s="169">
        <f>IF(N272="sníž. přenesená",J272,0)</f>
        <v>0</v>
      </c>
      <c r="BI272" s="169">
        <f>IF(N272="nulová",J272,0)</f>
        <v>0</v>
      </c>
      <c r="BJ272" s="17" t="s">
        <v>21</v>
      </c>
      <c r="BK272" s="169">
        <f>ROUND(I272*H272,2)</f>
        <v>0</v>
      </c>
      <c r="BL272" s="17" t="s">
        <v>173</v>
      </c>
      <c r="BM272" s="168" t="s">
        <v>816</v>
      </c>
    </row>
    <row r="273" spans="2:65" s="12" customFormat="1" ht="20.399999999999999">
      <c r="B273" s="170"/>
      <c r="D273" s="171" t="s">
        <v>175</v>
      </c>
      <c r="E273" s="172" t="s">
        <v>1</v>
      </c>
      <c r="F273" s="173" t="s">
        <v>817</v>
      </c>
      <c r="H273" s="174">
        <v>31.27</v>
      </c>
      <c r="I273" s="175"/>
      <c r="L273" s="170"/>
      <c r="M273" s="176"/>
      <c r="N273" s="177"/>
      <c r="O273" s="177"/>
      <c r="P273" s="177"/>
      <c r="Q273" s="177"/>
      <c r="R273" s="177"/>
      <c r="S273" s="177"/>
      <c r="T273" s="178"/>
      <c r="AT273" s="172" t="s">
        <v>175</v>
      </c>
      <c r="AU273" s="172" t="s">
        <v>88</v>
      </c>
      <c r="AV273" s="12" t="s">
        <v>88</v>
      </c>
      <c r="AW273" s="12" t="s">
        <v>36</v>
      </c>
      <c r="AX273" s="12" t="s">
        <v>21</v>
      </c>
      <c r="AY273" s="172" t="s">
        <v>166</v>
      </c>
    </row>
    <row r="274" spans="2:65" s="1" customFormat="1" ht="24" customHeight="1">
      <c r="B274" s="156"/>
      <c r="C274" s="157" t="s">
        <v>489</v>
      </c>
      <c r="D274" s="157" t="s">
        <v>168</v>
      </c>
      <c r="E274" s="158" t="s">
        <v>818</v>
      </c>
      <c r="F274" s="159" t="s">
        <v>819</v>
      </c>
      <c r="G274" s="160" t="s">
        <v>197</v>
      </c>
      <c r="H274" s="161">
        <v>30.27</v>
      </c>
      <c r="I274" s="162"/>
      <c r="J274" s="163">
        <f>ROUND(I274*H274,2)</f>
        <v>0</v>
      </c>
      <c r="K274" s="159" t="s">
        <v>172</v>
      </c>
      <c r="L274" s="32"/>
      <c r="M274" s="164" t="s">
        <v>1</v>
      </c>
      <c r="N274" s="165" t="s">
        <v>45</v>
      </c>
      <c r="O274" s="55"/>
      <c r="P274" s="166">
        <f>O274*H274</f>
        <v>0</v>
      </c>
      <c r="Q274" s="166">
        <v>0.28361999999999998</v>
      </c>
      <c r="R274" s="166">
        <f>Q274*H274</f>
        <v>8.5851773999999992</v>
      </c>
      <c r="S274" s="166">
        <v>0</v>
      </c>
      <c r="T274" s="167">
        <f>S274*H274</f>
        <v>0</v>
      </c>
      <c r="AR274" s="168" t="s">
        <v>173</v>
      </c>
      <c r="AT274" s="168" t="s">
        <v>168</v>
      </c>
      <c r="AU274" s="168" t="s">
        <v>88</v>
      </c>
      <c r="AY274" s="17" t="s">
        <v>166</v>
      </c>
      <c r="BE274" s="169">
        <f>IF(N274="základní",J274,0)</f>
        <v>0</v>
      </c>
      <c r="BF274" s="169">
        <f>IF(N274="snížená",J274,0)</f>
        <v>0</v>
      </c>
      <c r="BG274" s="169">
        <f>IF(N274="zákl. přenesená",J274,0)</f>
        <v>0</v>
      </c>
      <c r="BH274" s="169">
        <f>IF(N274="sníž. přenesená",J274,0)</f>
        <v>0</v>
      </c>
      <c r="BI274" s="169">
        <f>IF(N274="nulová",J274,0)</f>
        <v>0</v>
      </c>
      <c r="BJ274" s="17" t="s">
        <v>21</v>
      </c>
      <c r="BK274" s="169">
        <f>ROUND(I274*H274,2)</f>
        <v>0</v>
      </c>
      <c r="BL274" s="17" t="s">
        <v>173</v>
      </c>
      <c r="BM274" s="168" t="s">
        <v>820</v>
      </c>
    </row>
    <row r="275" spans="2:65" s="12" customFormat="1" ht="20.399999999999999">
      <c r="B275" s="170"/>
      <c r="D275" s="171" t="s">
        <v>175</v>
      </c>
      <c r="E275" s="172" t="s">
        <v>1</v>
      </c>
      <c r="F275" s="173" t="s">
        <v>821</v>
      </c>
      <c r="H275" s="174">
        <v>30.27</v>
      </c>
      <c r="I275" s="175"/>
      <c r="L275" s="170"/>
      <c r="M275" s="176"/>
      <c r="N275" s="177"/>
      <c r="O275" s="177"/>
      <c r="P275" s="177"/>
      <c r="Q275" s="177"/>
      <c r="R275" s="177"/>
      <c r="S275" s="177"/>
      <c r="T275" s="178"/>
      <c r="AT275" s="172" t="s">
        <v>175</v>
      </c>
      <c r="AU275" s="172" t="s">
        <v>88</v>
      </c>
      <c r="AV275" s="12" t="s">
        <v>88</v>
      </c>
      <c r="AW275" s="12" t="s">
        <v>36</v>
      </c>
      <c r="AX275" s="12" t="s">
        <v>21</v>
      </c>
      <c r="AY275" s="172" t="s">
        <v>166</v>
      </c>
    </row>
    <row r="276" spans="2:65" s="1" customFormat="1" ht="36" customHeight="1">
      <c r="B276" s="156"/>
      <c r="C276" s="157" t="s">
        <v>493</v>
      </c>
      <c r="D276" s="157" t="s">
        <v>168</v>
      </c>
      <c r="E276" s="158" t="s">
        <v>822</v>
      </c>
      <c r="F276" s="159" t="s">
        <v>823</v>
      </c>
      <c r="G276" s="160" t="s">
        <v>197</v>
      </c>
      <c r="H276" s="161">
        <v>30.27</v>
      </c>
      <c r="I276" s="162"/>
      <c r="J276" s="163">
        <f>ROUND(I276*H276,2)</f>
        <v>0</v>
      </c>
      <c r="K276" s="159" t="s">
        <v>172</v>
      </c>
      <c r="L276" s="32"/>
      <c r="M276" s="164" t="s">
        <v>1</v>
      </c>
      <c r="N276" s="165" t="s">
        <v>45</v>
      </c>
      <c r="O276" s="55"/>
      <c r="P276" s="166">
        <f>O276*H276</f>
        <v>0</v>
      </c>
      <c r="Q276" s="166">
        <v>0.38624999999999998</v>
      </c>
      <c r="R276" s="166">
        <f>Q276*H276</f>
        <v>11.691787499999998</v>
      </c>
      <c r="S276" s="166">
        <v>0</v>
      </c>
      <c r="T276" s="167">
        <f>S276*H276</f>
        <v>0</v>
      </c>
      <c r="AR276" s="168" t="s">
        <v>173</v>
      </c>
      <c r="AT276" s="168" t="s">
        <v>168</v>
      </c>
      <c r="AU276" s="168" t="s">
        <v>88</v>
      </c>
      <c r="AY276" s="17" t="s">
        <v>166</v>
      </c>
      <c r="BE276" s="169">
        <f>IF(N276="základní",J276,0)</f>
        <v>0</v>
      </c>
      <c r="BF276" s="169">
        <f>IF(N276="snížená",J276,0)</f>
        <v>0</v>
      </c>
      <c r="BG276" s="169">
        <f>IF(N276="zákl. přenesená",J276,0)</f>
        <v>0</v>
      </c>
      <c r="BH276" s="169">
        <f>IF(N276="sníž. přenesená",J276,0)</f>
        <v>0</v>
      </c>
      <c r="BI276" s="169">
        <f>IF(N276="nulová",J276,0)</f>
        <v>0</v>
      </c>
      <c r="BJ276" s="17" t="s">
        <v>21</v>
      </c>
      <c r="BK276" s="169">
        <f>ROUND(I276*H276,2)</f>
        <v>0</v>
      </c>
      <c r="BL276" s="17" t="s">
        <v>173</v>
      </c>
      <c r="BM276" s="168" t="s">
        <v>824</v>
      </c>
    </row>
    <row r="277" spans="2:65" s="11" customFormat="1" ht="22.8" customHeight="1">
      <c r="B277" s="143"/>
      <c r="D277" s="144" t="s">
        <v>79</v>
      </c>
      <c r="E277" s="154" t="s">
        <v>825</v>
      </c>
      <c r="F277" s="154" t="s">
        <v>826</v>
      </c>
      <c r="I277" s="146"/>
      <c r="J277" s="155">
        <f>BK277</f>
        <v>0</v>
      </c>
      <c r="L277" s="143"/>
      <c r="M277" s="148"/>
      <c r="N277" s="149"/>
      <c r="O277" s="149"/>
      <c r="P277" s="150">
        <f>SUM(P278:P383)</f>
        <v>0</v>
      </c>
      <c r="Q277" s="149"/>
      <c r="R277" s="150">
        <f>SUM(R278:R383)</f>
        <v>37.539546480000006</v>
      </c>
      <c r="S277" s="149"/>
      <c r="T277" s="151">
        <f>SUM(T278:T383)</f>
        <v>0</v>
      </c>
      <c r="AR277" s="144" t="s">
        <v>21</v>
      </c>
      <c r="AT277" s="152" t="s">
        <v>79</v>
      </c>
      <c r="AU277" s="152" t="s">
        <v>21</v>
      </c>
      <c r="AY277" s="144" t="s">
        <v>166</v>
      </c>
      <c r="BK277" s="153">
        <f>SUM(BK278:BK383)</f>
        <v>0</v>
      </c>
    </row>
    <row r="278" spans="2:65" s="1" customFormat="1" ht="48" customHeight="1">
      <c r="B278" s="156"/>
      <c r="C278" s="157" t="s">
        <v>497</v>
      </c>
      <c r="D278" s="157" t="s">
        <v>168</v>
      </c>
      <c r="E278" s="158" t="s">
        <v>827</v>
      </c>
      <c r="F278" s="159" t="s">
        <v>828</v>
      </c>
      <c r="G278" s="160" t="s">
        <v>197</v>
      </c>
      <c r="H278" s="161">
        <v>891.846</v>
      </c>
      <c r="I278" s="162"/>
      <c r="J278" s="163">
        <f>ROUND(I278*H278,2)</f>
        <v>0</v>
      </c>
      <c r="K278" s="159" t="s">
        <v>172</v>
      </c>
      <c r="L278" s="32"/>
      <c r="M278" s="164" t="s">
        <v>1</v>
      </c>
      <c r="N278" s="165" t="s">
        <v>45</v>
      </c>
      <c r="O278" s="55"/>
      <c r="P278" s="166">
        <f>O278*H278</f>
        <v>0</v>
      </c>
      <c r="Q278" s="166">
        <v>1.8380000000000001E-2</v>
      </c>
      <c r="R278" s="166">
        <f>Q278*H278</f>
        <v>16.392129480000001</v>
      </c>
      <c r="S278" s="166">
        <v>0</v>
      </c>
      <c r="T278" s="167">
        <f>S278*H278</f>
        <v>0</v>
      </c>
      <c r="AR278" s="168" t="s">
        <v>173</v>
      </c>
      <c r="AT278" s="168" t="s">
        <v>168</v>
      </c>
      <c r="AU278" s="168" t="s">
        <v>88</v>
      </c>
      <c r="AY278" s="17" t="s">
        <v>166</v>
      </c>
      <c r="BE278" s="169">
        <f>IF(N278="základní",J278,0)</f>
        <v>0</v>
      </c>
      <c r="BF278" s="169">
        <f>IF(N278="snížená",J278,0)</f>
        <v>0</v>
      </c>
      <c r="BG278" s="169">
        <f>IF(N278="zákl. přenesená",J278,0)</f>
        <v>0</v>
      </c>
      <c r="BH278" s="169">
        <f>IF(N278="sníž. přenesená",J278,0)</f>
        <v>0</v>
      </c>
      <c r="BI278" s="169">
        <f>IF(N278="nulová",J278,0)</f>
        <v>0</v>
      </c>
      <c r="BJ278" s="17" t="s">
        <v>21</v>
      </c>
      <c r="BK278" s="169">
        <f>ROUND(I278*H278,2)</f>
        <v>0</v>
      </c>
      <c r="BL278" s="17" t="s">
        <v>173</v>
      </c>
      <c r="BM278" s="168" t="s">
        <v>829</v>
      </c>
    </row>
    <row r="279" spans="2:65" s="12" customFormat="1" ht="10.199999999999999">
      <c r="B279" s="170"/>
      <c r="D279" s="171" t="s">
        <v>175</v>
      </c>
      <c r="E279" s="172" t="s">
        <v>1</v>
      </c>
      <c r="F279" s="173" t="s">
        <v>830</v>
      </c>
      <c r="H279" s="174">
        <v>11.22</v>
      </c>
      <c r="I279" s="175"/>
      <c r="L279" s="170"/>
      <c r="M279" s="176"/>
      <c r="N279" s="177"/>
      <c r="O279" s="177"/>
      <c r="P279" s="177"/>
      <c r="Q279" s="177"/>
      <c r="R279" s="177"/>
      <c r="S279" s="177"/>
      <c r="T279" s="178"/>
      <c r="AT279" s="172" t="s">
        <v>175</v>
      </c>
      <c r="AU279" s="172" t="s">
        <v>88</v>
      </c>
      <c r="AV279" s="12" t="s">
        <v>88</v>
      </c>
      <c r="AW279" s="12" t="s">
        <v>36</v>
      </c>
      <c r="AX279" s="12" t="s">
        <v>80</v>
      </c>
      <c r="AY279" s="172" t="s">
        <v>166</v>
      </c>
    </row>
    <row r="280" spans="2:65" s="12" customFormat="1" ht="10.199999999999999">
      <c r="B280" s="170"/>
      <c r="D280" s="171" t="s">
        <v>175</v>
      </c>
      <c r="E280" s="172" t="s">
        <v>1</v>
      </c>
      <c r="F280" s="173" t="s">
        <v>831</v>
      </c>
      <c r="H280" s="174">
        <v>0.996</v>
      </c>
      <c r="I280" s="175"/>
      <c r="L280" s="170"/>
      <c r="M280" s="176"/>
      <c r="N280" s="177"/>
      <c r="O280" s="177"/>
      <c r="P280" s="177"/>
      <c r="Q280" s="177"/>
      <c r="R280" s="177"/>
      <c r="S280" s="177"/>
      <c r="T280" s="178"/>
      <c r="AT280" s="172" t="s">
        <v>175</v>
      </c>
      <c r="AU280" s="172" t="s">
        <v>88</v>
      </c>
      <c r="AV280" s="12" t="s">
        <v>88</v>
      </c>
      <c r="AW280" s="12" t="s">
        <v>36</v>
      </c>
      <c r="AX280" s="12" t="s">
        <v>80</v>
      </c>
      <c r="AY280" s="172" t="s">
        <v>166</v>
      </c>
    </row>
    <row r="281" spans="2:65" s="12" customFormat="1" ht="10.199999999999999">
      <c r="B281" s="170"/>
      <c r="D281" s="171" t="s">
        <v>175</v>
      </c>
      <c r="E281" s="172" t="s">
        <v>1</v>
      </c>
      <c r="F281" s="173" t="s">
        <v>832</v>
      </c>
      <c r="H281" s="174">
        <v>81.855000000000004</v>
      </c>
      <c r="I281" s="175"/>
      <c r="L281" s="170"/>
      <c r="M281" s="176"/>
      <c r="N281" s="177"/>
      <c r="O281" s="177"/>
      <c r="P281" s="177"/>
      <c r="Q281" s="177"/>
      <c r="R281" s="177"/>
      <c r="S281" s="177"/>
      <c r="T281" s="178"/>
      <c r="AT281" s="172" t="s">
        <v>175</v>
      </c>
      <c r="AU281" s="172" t="s">
        <v>88</v>
      </c>
      <c r="AV281" s="12" t="s">
        <v>88</v>
      </c>
      <c r="AW281" s="12" t="s">
        <v>36</v>
      </c>
      <c r="AX281" s="12" t="s">
        <v>80</v>
      </c>
      <c r="AY281" s="172" t="s">
        <v>166</v>
      </c>
    </row>
    <row r="282" spans="2:65" s="12" customFormat="1" ht="10.199999999999999">
      <c r="B282" s="170"/>
      <c r="D282" s="171" t="s">
        <v>175</v>
      </c>
      <c r="E282" s="172" t="s">
        <v>1</v>
      </c>
      <c r="F282" s="173" t="s">
        <v>833</v>
      </c>
      <c r="H282" s="174">
        <v>-14.544</v>
      </c>
      <c r="I282" s="175"/>
      <c r="L282" s="170"/>
      <c r="M282" s="176"/>
      <c r="N282" s="177"/>
      <c r="O282" s="177"/>
      <c r="P282" s="177"/>
      <c r="Q282" s="177"/>
      <c r="R282" s="177"/>
      <c r="S282" s="177"/>
      <c r="T282" s="178"/>
      <c r="AT282" s="172" t="s">
        <v>175</v>
      </c>
      <c r="AU282" s="172" t="s">
        <v>88</v>
      </c>
      <c r="AV282" s="12" t="s">
        <v>88</v>
      </c>
      <c r="AW282" s="12" t="s">
        <v>36</v>
      </c>
      <c r="AX282" s="12" t="s">
        <v>80</v>
      </c>
      <c r="AY282" s="172" t="s">
        <v>166</v>
      </c>
    </row>
    <row r="283" spans="2:65" s="12" customFormat="1" ht="10.199999999999999">
      <c r="B283" s="170"/>
      <c r="D283" s="171" t="s">
        <v>175</v>
      </c>
      <c r="E283" s="172" t="s">
        <v>1</v>
      </c>
      <c r="F283" s="173" t="s">
        <v>834</v>
      </c>
      <c r="H283" s="174">
        <v>-3.1309999999999998</v>
      </c>
      <c r="I283" s="175"/>
      <c r="L283" s="170"/>
      <c r="M283" s="176"/>
      <c r="N283" s="177"/>
      <c r="O283" s="177"/>
      <c r="P283" s="177"/>
      <c r="Q283" s="177"/>
      <c r="R283" s="177"/>
      <c r="S283" s="177"/>
      <c r="T283" s="178"/>
      <c r="AT283" s="172" t="s">
        <v>175</v>
      </c>
      <c r="AU283" s="172" t="s">
        <v>88</v>
      </c>
      <c r="AV283" s="12" t="s">
        <v>88</v>
      </c>
      <c r="AW283" s="12" t="s">
        <v>36</v>
      </c>
      <c r="AX283" s="12" t="s">
        <v>80</v>
      </c>
      <c r="AY283" s="172" t="s">
        <v>166</v>
      </c>
    </row>
    <row r="284" spans="2:65" s="12" customFormat="1" ht="10.199999999999999">
      <c r="B284" s="170"/>
      <c r="D284" s="171" t="s">
        <v>175</v>
      </c>
      <c r="E284" s="172" t="s">
        <v>1</v>
      </c>
      <c r="F284" s="173" t="s">
        <v>835</v>
      </c>
      <c r="H284" s="174">
        <v>1.9570000000000001</v>
      </c>
      <c r="I284" s="175"/>
      <c r="L284" s="170"/>
      <c r="M284" s="176"/>
      <c r="N284" s="177"/>
      <c r="O284" s="177"/>
      <c r="P284" s="177"/>
      <c r="Q284" s="177"/>
      <c r="R284" s="177"/>
      <c r="S284" s="177"/>
      <c r="T284" s="178"/>
      <c r="AT284" s="172" t="s">
        <v>175</v>
      </c>
      <c r="AU284" s="172" t="s">
        <v>88</v>
      </c>
      <c r="AV284" s="12" t="s">
        <v>88</v>
      </c>
      <c r="AW284" s="12" t="s">
        <v>36</v>
      </c>
      <c r="AX284" s="12" t="s">
        <v>80</v>
      </c>
      <c r="AY284" s="172" t="s">
        <v>166</v>
      </c>
    </row>
    <row r="285" spans="2:65" s="12" customFormat="1" ht="10.199999999999999">
      <c r="B285" s="170"/>
      <c r="D285" s="171" t="s">
        <v>175</v>
      </c>
      <c r="E285" s="172" t="s">
        <v>1</v>
      </c>
      <c r="F285" s="173" t="s">
        <v>836</v>
      </c>
      <c r="H285" s="174">
        <v>10.374000000000001</v>
      </c>
      <c r="I285" s="175"/>
      <c r="L285" s="170"/>
      <c r="M285" s="176"/>
      <c r="N285" s="177"/>
      <c r="O285" s="177"/>
      <c r="P285" s="177"/>
      <c r="Q285" s="177"/>
      <c r="R285" s="177"/>
      <c r="S285" s="177"/>
      <c r="T285" s="178"/>
      <c r="AT285" s="172" t="s">
        <v>175</v>
      </c>
      <c r="AU285" s="172" t="s">
        <v>88</v>
      </c>
      <c r="AV285" s="12" t="s">
        <v>88</v>
      </c>
      <c r="AW285" s="12" t="s">
        <v>36</v>
      </c>
      <c r="AX285" s="12" t="s">
        <v>80</v>
      </c>
      <c r="AY285" s="172" t="s">
        <v>166</v>
      </c>
    </row>
    <row r="286" spans="2:65" s="12" customFormat="1" ht="10.199999999999999">
      <c r="B286" s="170"/>
      <c r="D286" s="171" t="s">
        <v>175</v>
      </c>
      <c r="E286" s="172" t="s">
        <v>1</v>
      </c>
      <c r="F286" s="173" t="s">
        <v>837</v>
      </c>
      <c r="H286" s="174">
        <v>48.795999999999999</v>
      </c>
      <c r="I286" s="175"/>
      <c r="L286" s="170"/>
      <c r="M286" s="176"/>
      <c r="N286" s="177"/>
      <c r="O286" s="177"/>
      <c r="P286" s="177"/>
      <c r="Q286" s="177"/>
      <c r="R286" s="177"/>
      <c r="S286" s="177"/>
      <c r="T286" s="178"/>
      <c r="AT286" s="172" t="s">
        <v>175</v>
      </c>
      <c r="AU286" s="172" t="s">
        <v>88</v>
      </c>
      <c r="AV286" s="12" t="s">
        <v>88</v>
      </c>
      <c r="AW286" s="12" t="s">
        <v>36</v>
      </c>
      <c r="AX286" s="12" t="s">
        <v>80</v>
      </c>
      <c r="AY286" s="172" t="s">
        <v>166</v>
      </c>
    </row>
    <row r="287" spans="2:65" s="12" customFormat="1" ht="10.199999999999999">
      <c r="B287" s="170"/>
      <c r="D287" s="171" t="s">
        <v>175</v>
      </c>
      <c r="E287" s="172" t="s">
        <v>1</v>
      </c>
      <c r="F287" s="173" t="s">
        <v>838</v>
      </c>
      <c r="H287" s="174">
        <v>-5.8760000000000003</v>
      </c>
      <c r="I287" s="175"/>
      <c r="L287" s="170"/>
      <c r="M287" s="176"/>
      <c r="N287" s="177"/>
      <c r="O287" s="177"/>
      <c r="P287" s="177"/>
      <c r="Q287" s="177"/>
      <c r="R287" s="177"/>
      <c r="S287" s="177"/>
      <c r="T287" s="178"/>
      <c r="AT287" s="172" t="s">
        <v>175</v>
      </c>
      <c r="AU287" s="172" t="s">
        <v>88</v>
      </c>
      <c r="AV287" s="12" t="s">
        <v>88</v>
      </c>
      <c r="AW287" s="12" t="s">
        <v>36</v>
      </c>
      <c r="AX287" s="12" t="s">
        <v>80</v>
      </c>
      <c r="AY287" s="172" t="s">
        <v>166</v>
      </c>
    </row>
    <row r="288" spans="2:65" s="12" customFormat="1" ht="10.199999999999999">
      <c r="B288" s="170"/>
      <c r="D288" s="171" t="s">
        <v>175</v>
      </c>
      <c r="E288" s="172" t="s">
        <v>1</v>
      </c>
      <c r="F288" s="173" t="s">
        <v>756</v>
      </c>
      <c r="H288" s="174">
        <v>-1.8180000000000001</v>
      </c>
      <c r="I288" s="175"/>
      <c r="L288" s="170"/>
      <c r="M288" s="176"/>
      <c r="N288" s="177"/>
      <c r="O288" s="177"/>
      <c r="P288" s="177"/>
      <c r="Q288" s="177"/>
      <c r="R288" s="177"/>
      <c r="S288" s="177"/>
      <c r="T288" s="178"/>
      <c r="AT288" s="172" t="s">
        <v>175</v>
      </c>
      <c r="AU288" s="172" t="s">
        <v>88</v>
      </c>
      <c r="AV288" s="12" t="s">
        <v>88</v>
      </c>
      <c r="AW288" s="12" t="s">
        <v>36</v>
      </c>
      <c r="AX288" s="12" t="s">
        <v>80</v>
      </c>
      <c r="AY288" s="172" t="s">
        <v>166</v>
      </c>
    </row>
    <row r="289" spans="2:51" s="12" customFormat="1" ht="10.199999999999999">
      <c r="B289" s="170"/>
      <c r="D289" s="171" t="s">
        <v>175</v>
      </c>
      <c r="E289" s="172" t="s">
        <v>1</v>
      </c>
      <c r="F289" s="173" t="s">
        <v>839</v>
      </c>
      <c r="H289" s="174">
        <v>3.6960000000000002</v>
      </c>
      <c r="I289" s="175"/>
      <c r="L289" s="170"/>
      <c r="M289" s="176"/>
      <c r="N289" s="177"/>
      <c r="O289" s="177"/>
      <c r="P289" s="177"/>
      <c r="Q289" s="177"/>
      <c r="R289" s="177"/>
      <c r="S289" s="177"/>
      <c r="T289" s="178"/>
      <c r="AT289" s="172" t="s">
        <v>175</v>
      </c>
      <c r="AU289" s="172" t="s">
        <v>88</v>
      </c>
      <c r="AV289" s="12" t="s">
        <v>88</v>
      </c>
      <c r="AW289" s="12" t="s">
        <v>36</v>
      </c>
      <c r="AX289" s="12" t="s">
        <v>80</v>
      </c>
      <c r="AY289" s="172" t="s">
        <v>166</v>
      </c>
    </row>
    <row r="290" spans="2:51" s="12" customFormat="1" ht="10.199999999999999">
      <c r="B290" s="170"/>
      <c r="D290" s="171" t="s">
        <v>175</v>
      </c>
      <c r="E290" s="172" t="s">
        <v>1</v>
      </c>
      <c r="F290" s="173" t="s">
        <v>840</v>
      </c>
      <c r="H290" s="174">
        <v>21.148</v>
      </c>
      <c r="I290" s="175"/>
      <c r="L290" s="170"/>
      <c r="M290" s="176"/>
      <c r="N290" s="177"/>
      <c r="O290" s="177"/>
      <c r="P290" s="177"/>
      <c r="Q290" s="177"/>
      <c r="R290" s="177"/>
      <c r="S290" s="177"/>
      <c r="T290" s="178"/>
      <c r="AT290" s="172" t="s">
        <v>175</v>
      </c>
      <c r="AU290" s="172" t="s">
        <v>88</v>
      </c>
      <c r="AV290" s="12" t="s">
        <v>88</v>
      </c>
      <c r="AW290" s="12" t="s">
        <v>36</v>
      </c>
      <c r="AX290" s="12" t="s">
        <v>80</v>
      </c>
      <c r="AY290" s="172" t="s">
        <v>166</v>
      </c>
    </row>
    <row r="291" spans="2:51" s="12" customFormat="1" ht="10.199999999999999">
      <c r="B291" s="170"/>
      <c r="D291" s="171" t="s">
        <v>175</v>
      </c>
      <c r="E291" s="172" t="s">
        <v>1</v>
      </c>
      <c r="F291" s="173" t="s">
        <v>841</v>
      </c>
      <c r="H291" s="174">
        <v>-1.4139999999999999</v>
      </c>
      <c r="I291" s="175"/>
      <c r="L291" s="170"/>
      <c r="M291" s="176"/>
      <c r="N291" s="177"/>
      <c r="O291" s="177"/>
      <c r="P291" s="177"/>
      <c r="Q291" s="177"/>
      <c r="R291" s="177"/>
      <c r="S291" s="177"/>
      <c r="T291" s="178"/>
      <c r="AT291" s="172" t="s">
        <v>175</v>
      </c>
      <c r="AU291" s="172" t="s">
        <v>88</v>
      </c>
      <c r="AV291" s="12" t="s">
        <v>88</v>
      </c>
      <c r="AW291" s="12" t="s">
        <v>36</v>
      </c>
      <c r="AX291" s="12" t="s">
        <v>80</v>
      </c>
      <c r="AY291" s="172" t="s">
        <v>166</v>
      </c>
    </row>
    <row r="292" spans="2:51" s="12" customFormat="1" ht="10.199999999999999">
      <c r="B292" s="170"/>
      <c r="D292" s="171" t="s">
        <v>175</v>
      </c>
      <c r="E292" s="172" t="s">
        <v>1</v>
      </c>
      <c r="F292" s="173" t="s">
        <v>842</v>
      </c>
      <c r="H292" s="174">
        <v>-1.6160000000000001</v>
      </c>
      <c r="I292" s="175"/>
      <c r="L292" s="170"/>
      <c r="M292" s="176"/>
      <c r="N292" s="177"/>
      <c r="O292" s="177"/>
      <c r="P292" s="177"/>
      <c r="Q292" s="177"/>
      <c r="R292" s="177"/>
      <c r="S292" s="177"/>
      <c r="T292" s="178"/>
      <c r="AT292" s="172" t="s">
        <v>175</v>
      </c>
      <c r="AU292" s="172" t="s">
        <v>88</v>
      </c>
      <c r="AV292" s="12" t="s">
        <v>88</v>
      </c>
      <c r="AW292" s="12" t="s">
        <v>36</v>
      </c>
      <c r="AX292" s="12" t="s">
        <v>80</v>
      </c>
      <c r="AY292" s="172" t="s">
        <v>166</v>
      </c>
    </row>
    <row r="293" spans="2:51" s="12" customFormat="1" ht="10.199999999999999">
      <c r="B293" s="170"/>
      <c r="D293" s="171" t="s">
        <v>175</v>
      </c>
      <c r="E293" s="172" t="s">
        <v>1</v>
      </c>
      <c r="F293" s="173" t="s">
        <v>843</v>
      </c>
      <c r="H293" s="174">
        <v>27.056999999999999</v>
      </c>
      <c r="I293" s="175"/>
      <c r="L293" s="170"/>
      <c r="M293" s="176"/>
      <c r="N293" s="177"/>
      <c r="O293" s="177"/>
      <c r="P293" s="177"/>
      <c r="Q293" s="177"/>
      <c r="R293" s="177"/>
      <c r="S293" s="177"/>
      <c r="T293" s="178"/>
      <c r="AT293" s="172" t="s">
        <v>175</v>
      </c>
      <c r="AU293" s="172" t="s">
        <v>88</v>
      </c>
      <c r="AV293" s="12" t="s">
        <v>88</v>
      </c>
      <c r="AW293" s="12" t="s">
        <v>36</v>
      </c>
      <c r="AX293" s="12" t="s">
        <v>80</v>
      </c>
      <c r="AY293" s="172" t="s">
        <v>166</v>
      </c>
    </row>
    <row r="294" spans="2:51" s="12" customFormat="1" ht="10.199999999999999">
      <c r="B294" s="170"/>
      <c r="D294" s="171" t="s">
        <v>175</v>
      </c>
      <c r="E294" s="172" t="s">
        <v>1</v>
      </c>
      <c r="F294" s="173" t="s">
        <v>844</v>
      </c>
      <c r="H294" s="174">
        <v>-0.34200000000000003</v>
      </c>
      <c r="I294" s="175"/>
      <c r="L294" s="170"/>
      <c r="M294" s="176"/>
      <c r="N294" s="177"/>
      <c r="O294" s="177"/>
      <c r="P294" s="177"/>
      <c r="Q294" s="177"/>
      <c r="R294" s="177"/>
      <c r="S294" s="177"/>
      <c r="T294" s="178"/>
      <c r="AT294" s="172" t="s">
        <v>175</v>
      </c>
      <c r="AU294" s="172" t="s">
        <v>88</v>
      </c>
      <c r="AV294" s="12" t="s">
        <v>88</v>
      </c>
      <c r="AW294" s="12" t="s">
        <v>36</v>
      </c>
      <c r="AX294" s="12" t="s">
        <v>80</v>
      </c>
      <c r="AY294" s="172" t="s">
        <v>166</v>
      </c>
    </row>
    <row r="295" spans="2:51" s="12" customFormat="1" ht="10.199999999999999">
      <c r="B295" s="170"/>
      <c r="D295" s="171" t="s">
        <v>175</v>
      </c>
      <c r="E295" s="172" t="s">
        <v>1</v>
      </c>
      <c r="F295" s="173" t="s">
        <v>845</v>
      </c>
      <c r="H295" s="174">
        <v>0.52800000000000002</v>
      </c>
      <c r="I295" s="175"/>
      <c r="L295" s="170"/>
      <c r="M295" s="176"/>
      <c r="N295" s="177"/>
      <c r="O295" s="177"/>
      <c r="P295" s="177"/>
      <c r="Q295" s="177"/>
      <c r="R295" s="177"/>
      <c r="S295" s="177"/>
      <c r="T295" s="178"/>
      <c r="AT295" s="172" t="s">
        <v>175</v>
      </c>
      <c r="AU295" s="172" t="s">
        <v>88</v>
      </c>
      <c r="AV295" s="12" t="s">
        <v>88</v>
      </c>
      <c r="AW295" s="12" t="s">
        <v>36</v>
      </c>
      <c r="AX295" s="12" t="s">
        <v>80</v>
      </c>
      <c r="AY295" s="172" t="s">
        <v>166</v>
      </c>
    </row>
    <row r="296" spans="2:51" s="12" customFormat="1" ht="10.199999999999999">
      <c r="B296" s="170"/>
      <c r="D296" s="171" t="s">
        <v>175</v>
      </c>
      <c r="E296" s="172" t="s">
        <v>1</v>
      </c>
      <c r="F296" s="173" t="s">
        <v>846</v>
      </c>
      <c r="H296" s="174">
        <v>-4.242</v>
      </c>
      <c r="I296" s="175"/>
      <c r="L296" s="170"/>
      <c r="M296" s="176"/>
      <c r="N296" s="177"/>
      <c r="O296" s="177"/>
      <c r="P296" s="177"/>
      <c r="Q296" s="177"/>
      <c r="R296" s="177"/>
      <c r="S296" s="177"/>
      <c r="T296" s="178"/>
      <c r="AT296" s="172" t="s">
        <v>175</v>
      </c>
      <c r="AU296" s="172" t="s">
        <v>88</v>
      </c>
      <c r="AV296" s="12" t="s">
        <v>88</v>
      </c>
      <c r="AW296" s="12" t="s">
        <v>36</v>
      </c>
      <c r="AX296" s="12" t="s">
        <v>80</v>
      </c>
      <c r="AY296" s="172" t="s">
        <v>166</v>
      </c>
    </row>
    <row r="297" spans="2:51" s="12" customFormat="1" ht="10.199999999999999">
      <c r="B297" s="170"/>
      <c r="D297" s="171" t="s">
        <v>175</v>
      </c>
      <c r="E297" s="172" t="s">
        <v>1</v>
      </c>
      <c r="F297" s="173" t="s">
        <v>847</v>
      </c>
      <c r="H297" s="174">
        <v>13.683999999999999</v>
      </c>
      <c r="I297" s="175"/>
      <c r="L297" s="170"/>
      <c r="M297" s="176"/>
      <c r="N297" s="177"/>
      <c r="O297" s="177"/>
      <c r="P297" s="177"/>
      <c r="Q297" s="177"/>
      <c r="R297" s="177"/>
      <c r="S297" s="177"/>
      <c r="T297" s="178"/>
      <c r="AT297" s="172" t="s">
        <v>175</v>
      </c>
      <c r="AU297" s="172" t="s">
        <v>88</v>
      </c>
      <c r="AV297" s="12" t="s">
        <v>88</v>
      </c>
      <c r="AW297" s="12" t="s">
        <v>36</v>
      </c>
      <c r="AX297" s="12" t="s">
        <v>80</v>
      </c>
      <c r="AY297" s="172" t="s">
        <v>166</v>
      </c>
    </row>
    <row r="298" spans="2:51" s="12" customFormat="1" ht="10.199999999999999">
      <c r="B298" s="170"/>
      <c r="D298" s="171" t="s">
        <v>175</v>
      </c>
      <c r="E298" s="172" t="s">
        <v>1</v>
      </c>
      <c r="F298" s="173" t="s">
        <v>844</v>
      </c>
      <c r="H298" s="174">
        <v>-0.34200000000000003</v>
      </c>
      <c r="I298" s="175"/>
      <c r="L298" s="170"/>
      <c r="M298" s="176"/>
      <c r="N298" s="177"/>
      <c r="O298" s="177"/>
      <c r="P298" s="177"/>
      <c r="Q298" s="177"/>
      <c r="R298" s="177"/>
      <c r="S298" s="177"/>
      <c r="T298" s="178"/>
      <c r="AT298" s="172" t="s">
        <v>175</v>
      </c>
      <c r="AU298" s="172" t="s">
        <v>88</v>
      </c>
      <c r="AV298" s="12" t="s">
        <v>88</v>
      </c>
      <c r="AW298" s="12" t="s">
        <v>36</v>
      </c>
      <c r="AX298" s="12" t="s">
        <v>80</v>
      </c>
      <c r="AY298" s="172" t="s">
        <v>166</v>
      </c>
    </row>
    <row r="299" spans="2:51" s="12" customFormat="1" ht="10.199999999999999">
      <c r="B299" s="170"/>
      <c r="D299" s="171" t="s">
        <v>175</v>
      </c>
      <c r="E299" s="172" t="s">
        <v>1</v>
      </c>
      <c r="F299" s="173" t="s">
        <v>845</v>
      </c>
      <c r="H299" s="174">
        <v>0.52800000000000002</v>
      </c>
      <c r="I299" s="175"/>
      <c r="L299" s="170"/>
      <c r="M299" s="176"/>
      <c r="N299" s="177"/>
      <c r="O299" s="177"/>
      <c r="P299" s="177"/>
      <c r="Q299" s="177"/>
      <c r="R299" s="177"/>
      <c r="S299" s="177"/>
      <c r="T299" s="178"/>
      <c r="AT299" s="172" t="s">
        <v>175</v>
      </c>
      <c r="AU299" s="172" t="s">
        <v>88</v>
      </c>
      <c r="AV299" s="12" t="s">
        <v>88</v>
      </c>
      <c r="AW299" s="12" t="s">
        <v>36</v>
      </c>
      <c r="AX299" s="12" t="s">
        <v>80</v>
      </c>
      <c r="AY299" s="172" t="s">
        <v>166</v>
      </c>
    </row>
    <row r="300" spans="2:51" s="12" customFormat="1" ht="10.199999999999999">
      <c r="B300" s="170"/>
      <c r="D300" s="171" t="s">
        <v>175</v>
      </c>
      <c r="E300" s="172" t="s">
        <v>1</v>
      </c>
      <c r="F300" s="173" t="s">
        <v>841</v>
      </c>
      <c r="H300" s="174">
        <v>-1.4139999999999999</v>
      </c>
      <c r="I300" s="175"/>
      <c r="L300" s="170"/>
      <c r="M300" s="176"/>
      <c r="N300" s="177"/>
      <c r="O300" s="177"/>
      <c r="P300" s="177"/>
      <c r="Q300" s="177"/>
      <c r="R300" s="177"/>
      <c r="S300" s="177"/>
      <c r="T300" s="178"/>
      <c r="AT300" s="172" t="s">
        <v>175</v>
      </c>
      <c r="AU300" s="172" t="s">
        <v>88</v>
      </c>
      <c r="AV300" s="12" t="s">
        <v>88</v>
      </c>
      <c r="AW300" s="12" t="s">
        <v>36</v>
      </c>
      <c r="AX300" s="12" t="s">
        <v>80</v>
      </c>
      <c r="AY300" s="172" t="s">
        <v>166</v>
      </c>
    </row>
    <row r="301" spans="2:51" s="12" customFormat="1" ht="10.199999999999999">
      <c r="B301" s="170"/>
      <c r="D301" s="171" t="s">
        <v>175</v>
      </c>
      <c r="E301" s="172" t="s">
        <v>1</v>
      </c>
      <c r="F301" s="173" t="s">
        <v>848</v>
      </c>
      <c r="H301" s="174">
        <v>13.683999999999999</v>
      </c>
      <c r="I301" s="175"/>
      <c r="L301" s="170"/>
      <c r="M301" s="176"/>
      <c r="N301" s="177"/>
      <c r="O301" s="177"/>
      <c r="P301" s="177"/>
      <c r="Q301" s="177"/>
      <c r="R301" s="177"/>
      <c r="S301" s="177"/>
      <c r="T301" s="178"/>
      <c r="AT301" s="172" t="s">
        <v>175</v>
      </c>
      <c r="AU301" s="172" t="s">
        <v>88</v>
      </c>
      <c r="AV301" s="12" t="s">
        <v>88</v>
      </c>
      <c r="AW301" s="12" t="s">
        <v>36</v>
      </c>
      <c r="AX301" s="12" t="s">
        <v>80</v>
      </c>
      <c r="AY301" s="172" t="s">
        <v>166</v>
      </c>
    </row>
    <row r="302" spans="2:51" s="12" customFormat="1" ht="10.199999999999999">
      <c r="B302" s="170"/>
      <c r="D302" s="171" t="s">
        <v>175</v>
      </c>
      <c r="E302" s="172" t="s">
        <v>1</v>
      </c>
      <c r="F302" s="173" t="s">
        <v>844</v>
      </c>
      <c r="H302" s="174">
        <v>-0.34200000000000003</v>
      </c>
      <c r="I302" s="175"/>
      <c r="L302" s="170"/>
      <c r="M302" s="176"/>
      <c r="N302" s="177"/>
      <c r="O302" s="177"/>
      <c r="P302" s="177"/>
      <c r="Q302" s="177"/>
      <c r="R302" s="177"/>
      <c r="S302" s="177"/>
      <c r="T302" s="178"/>
      <c r="AT302" s="172" t="s">
        <v>175</v>
      </c>
      <c r="AU302" s="172" t="s">
        <v>88</v>
      </c>
      <c r="AV302" s="12" t="s">
        <v>88</v>
      </c>
      <c r="AW302" s="12" t="s">
        <v>36</v>
      </c>
      <c r="AX302" s="12" t="s">
        <v>80</v>
      </c>
      <c r="AY302" s="172" t="s">
        <v>166</v>
      </c>
    </row>
    <row r="303" spans="2:51" s="12" customFormat="1" ht="10.199999999999999">
      <c r="B303" s="170"/>
      <c r="D303" s="171" t="s">
        <v>175</v>
      </c>
      <c r="E303" s="172" t="s">
        <v>1</v>
      </c>
      <c r="F303" s="173" t="s">
        <v>849</v>
      </c>
      <c r="H303" s="174">
        <v>21.148</v>
      </c>
      <c r="I303" s="175"/>
      <c r="L303" s="170"/>
      <c r="M303" s="176"/>
      <c r="N303" s="177"/>
      <c r="O303" s="177"/>
      <c r="P303" s="177"/>
      <c r="Q303" s="177"/>
      <c r="R303" s="177"/>
      <c r="S303" s="177"/>
      <c r="T303" s="178"/>
      <c r="AT303" s="172" t="s">
        <v>175</v>
      </c>
      <c r="AU303" s="172" t="s">
        <v>88</v>
      </c>
      <c r="AV303" s="12" t="s">
        <v>88</v>
      </c>
      <c r="AW303" s="12" t="s">
        <v>36</v>
      </c>
      <c r="AX303" s="12" t="s">
        <v>80</v>
      </c>
      <c r="AY303" s="172" t="s">
        <v>166</v>
      </c>
    </row>
    <row r="304" spans="2:51" s="12" customFormat="1" ht="10.199999999999999">
      <c r="B304" s="170"/>
      <c r="D304" s="171" t="s">
        <v>175</v>
      </c>
      <c r="E304" s="172" t="s">
        <v>1</v>
      </c>
      <c r="F304" s="173" t="s">
        <v>850</v>
      </c>
      <c r="H304" s="174">
        <v>-1.6160000000000001</v>
      </c>
      <c r="I304" s="175"/>
      <c r="L304" s="170"/>
      <c r="M304" s="176"/>
      <c r="N304" s="177"/>
      <c r="O304" s="177"/>
      <c r="P304" s="177"/>
      <c r="Q304" s="177"/>
      <c r="R304" s="177"/>
      <c r="S304" s="177"/>
      <c r="T304" s="178"/>
      <c r="AT304" s="172" t="s">
        <v>175</v>
      </c>
      <c r="AU304" s="172" t="s">
        <v>88</v>
      </c>
      <c r="AV304" s="12" t="s">
        <v>88</v>
      </c>
      <c r="AW304" s="12" t="s">
        <v>36</v>
      </c>
      <c r="AX304" s="12" t="s">
        <v>80</v>
      </c>
      <c r="AY304" s="172" t="s">
        <v>166</v>
      </c>
    </row>
    <row r="305" spans="2:51" s="12" customFormat="1" ht="10.199999999999999">
      <c r="B305" s="170"/>
      <c r="D305" s="171" t="s">
        <v>175</v>
      </c>
      <c r="E305" s="172" t="s">
        <v>1</v>
      </c>
      <c r="F305" s="173" t="s">
        <v>851</v>
      </c>
      <c r="H305" s="174">
        <v>-1.4139999999999999</v>
      </c>
      <c r="I305" s="175"/>
      <c r="L305" s="170"/>
      <c r="M305" s="176"/>
      <c r="N305" s="177"/>
      <c r="O305" s="177"/>
      <c r="P305" s="177"/>
      <c r="Q305" s="177"/>
      <c r="R305" s="177"/>
      <c r="S305" s="177"/>
      <c r="T305" s="178"/>
      <c r="AT305" s="172" t="s">
        <v>175</v>
      </c>
      <c r="AU305" s="172" t="s">
        <v>88</v>
      </c>
      <c r="AV305" s="12" t="s">
        <v>88</v>
      </c>
      <c r="AW305" s="12" t="s">
        <v>36</v>
      </c>
      <c r="AX305" s="12" t="s">
        <v>80</v>
      </c>
      <c r="AY305" s="172" t="s">
        <v>166</v>
      </c>
    </row>
    <row r="306" spans="2:51" s="12" customFormat="1" ht="10.199999999999999">
      <c r="B306" s="170"/>
      <c r="D306" s="171" t="s">
        <v>175</v>
      </c>
      <c r="E306" s="172" t="s">
        <v>1</v>
      </c>
      <c r="F306" s="173" t="s">
        <v>852</v>
      </c>
      <c r="H306" s="174">
        <v>28.83</v>
      </c>
      <c r="I306" s="175"/>
      <c r="L306" s="170"/>
      <c r="M306" s="176"/>
      <c r="N306" s="177"/>
      <c r="O306" s="177"/>
      <c r="P306" s="177"/>
      <c r="Q306" s="177"/>
      <c r="R306" s="177"/>
      <c r="S306" s="177"/>
      <c r="T306" s="178"/>
      <c r="AT306" s="172" t="s">
        <v>175</v>
      </c>
      <c r="AU306" s="172" t="s">
        <v>88</v>
      </c>
      <c r="AV306" s="12" t="s">
        <v>88</v>
      </c>
      <c r="AW306" s="12" t="s">
        <v>36</v>
      </c>
      <c r="AX306" s="12" t="s">
        <v>80</v>
      </c>
      <c r="AY306" s="172" t="s">
        <v>166</v>
      </c>
    </row>
    <row r="307" spans="2:51" s="12" customFormat="1" ht="10.199999999999999">
      <c r="B307" s="170"/>
      <c r="D307" s="171" t="s">
        <v>175</v>
      </c>
      <c r="E307" s="172" t="s">
        <v>1</v>
      </c>
      <c r="F307" s="173" t="s">
        <v>846</v>
      </c>
      <c r="H307" s="174">
        <v>-4.242</v>
      </c>
      <c r="I307" s="175"/>
      <c r="L307" s="170"/>
      <c r="M307" s="176"/>
      <c r="N307" s="177"/>
      <c r="O307" s="177"/>
      <c r="P307" s="177"/>
      <c r="Q307" s="177"/>
      <c r="R307" s="177"/>
      <c r="S307" s="177"/>
      <c r="T307" s="178"/>
      <c r="AT307" s="172" t="s">
        <v>175</v>
      </c>
      <c r="AU307" s="172" t="s">
        <v>88</v>
      </c>
      <c r="AV307" s="12" t="s">
        <v>88</v>
      </c>
      <c r="AW307" s="12" t="s">
        <v>36</v>
      </c>
      <c r="AX307" s="12" t="s">
        <v>80</v>
      </c>
      <c r="AY307" s="172" t="s">
        <v>166</v>
      </c>
    </row>
    <row r="308" spans="2:51" s="12" customFormat="1" ht="10.199999999999999">
      <c r="B308" s="170"/>
      <c r="D308" s="171" t="s">
        <v>175</v>
      </c>
      <c r="E308" s="172" t="s">
        <v>1</v>
      </c>
      <c r="F308" s="173" t="s">
        <v>853</v>
      </c>
      <c r="H308" s="174">
        <v>15.55</v>
      </c>
      <c r="I308" s="175"/>
      <c r="L308" s="170"/>
      <c r="M308" s="176"/>
      <c r="N308" s="177"/>
      <c r="O308" s="177"/>
      <c r="P308" s="177"/>
      <c r="Q308" s="177"/>
      <c r="R308" s="177"/>
      <c r="S308" s="177"/>
      <c r="T308" s="178"/>
      <c r="AT308" s="172" t="s">
        <v>175</v>
      </c>
      <c r="AU308" s="172" t="s">
        <v>88</v>
      </c>
      <c r="AV308" s="12" t="s">
        <v>88</v>
      </c>
      <c r="AW308" s="12" t="s">
        <v>36</v>
      </c>
      <c r="AX308" s="12" t="s">
        <v>80</v>
      </c>
      <c r="AY308" s="172" t="s">
        <v>166</v>
      </c>
    </row>
    <row r="309" spans="2:51" s="12" customFormat="1" ht="10.199999999999999">
      <c r="B309" s="170"/>
      <c r="D309" s="171" t="s">
        <v>175</v>
      </c>
      <c r="E309" s="172" t="s">
        <v>1</v>
      </c>
      <c r="F309" s="173" t="s">
        <v>854</v>
      </c>
      <c r="H309" s="174">
        <v>-0.34200000000000003</v>
      </c>
      <c r="I309" s="175"/>
      <c r="L309" s="170"/>
      <c r="M309" s="176"/>
      <c r="N309" s="177"/>
      <c r="O309" s="177"/>
      <c r="P309" s="177"/>
      <c r="Q309" s="177"/>
      <c r="R309" s="177"/>
      <c r="S309" s="177"/>
      <c r="T309" s="178"/>
      <c r="AT309" s="172" t="s">
        <v>175</v>
      </c>
      <c r="AU309" s="172" t="s">
        <v>88</v>
      </c>
      <c r="AV309" s="12" t="s">
        <v>88</v>
      </c>
      <c r="AW309" s="12" t="s">
        <v>36</v>
      </c>
      <c r="AX309" s="12" t="s">
        <v>80</v>
      </c>
      <c r="AY309" s="172" t="s">
        <v>166</v>
      </c>
    </row>
    <row r="310" spans="2:51" s="12" customFormat="1" ht="10.199999999999999">
      <c r="B310" s="170"/>
      <c r="D310" s="171" t="s">
        <v>175</v>
      </c>
      <c r="E310" s="172" t="s">
        <v>1</v>
      </c>
      <c r="F310" s="173" t="s">
        <v>855</v>
      </c>
      <c r="H310" s="174">
        <v>0.52500000000000002</v>
      </c>
      <c r="I310" s="175"/>
      <c r="L310" s="170"/>
      <c r="M310" s="176"/>
      <c r="N310" s="177"/>
      <c r="O310" s="177"/>
      <c r="P310" s="177"/>
      <c r="Q310" s="177"/>
      <c r="R310" s="177"/>
      <c r="S310" s="177"/>
      <c r="T310" s="178"/>
      <c r="AT310" s="172" t="s">
        <v>175</v>
      </c>
      <c r="AU310" s="172" t="s">
        <v>88</v>
      </c>
      <c r="AV310" s="12" t="s">
        <v>88</v>
      </c>
      <c r="AW310" s="12" t="s">
        <v>36</v>
      </c>
      <c r="AX310" s="12" t="s">
        <v>80</v>
      </c>
      <c r="AY310" s="172" t="s">
        <v>166</v>
      </c>
    </row>
    <row r="311" spans="2:51" s="12" customFormat="1" ht="10.199999999999999">
      <c r="B311" s="170"/>
      <c r="D311" s="171" t="s">
        <v>175</v>
      </c>
      <c r="E311" s="172" t="s">
        <v>1</v>
      </c>
      <c r="F311" s="173" t="s">
        <v>851</v>
      </c>
      <c r="H311" s="174">
        <v>-1.4139999999999999</v>
      </c>
      <c r="I311" s="175"/>
      <c r="L311" s="170"/>
      <c r="M311" s="176"/>
      <c r="N311" s="177"/>
      <c r="O311" s="177"/>
      <c r="P311" s="177"/>
      <c r="Q311" s="177"/>
      <c r="R311" s="177"/>
      <c r="S311" s="177"/>
      <c r="T311" s="178"/>
      <c r="AT311" s="172" t="s">
        <v>175</v>
      </c>
      <c r="AU311" s="172" t="s">
        <v>88</v>
      </c>
      <c r="AV311" s="12" t="s">
        <v>88</v>
      </c>
      <c r="AW311" s="12" t="s">
        <v>36</v>
      </c>
      <c r="AX311" s="12" t="s">
        <v>80</v>
      </c>
      <c r="AY311" s="172" t="s">
        <v>166</v>
      </c>
    </row>
    <row r="312" spans="2:51" s="12" customFormat="1" ht="10.199999999999999">
      <c r="B312" s="170"/>
      <c r="D312" s="171" t="s">
        <v>175</v>
      </c>
      <c r="E312" s="172" t="s">
        <v>1</v>
      </c>
      <c r="F312" s="173" t="s">
        <v>856</v>
      </c>
      <c r="H312" s="174">
        <v>15.55</v>
      </c>
      <c r="I312" s="175"/>
      <c r="L312" s="170"/>
      <c r="M312" s="176"/>
      <c r="N312" s="177"/>
      <c r="O312" s="177"/>
      <c r="P312" s="177"/>
      <c r="Q312" s="177"/>
      <c r="R312" s="177"/>
      <c r="S312" s="177"/>
      <c r="T312" s="178"/>
      <c r="AT312" s="172" t="s">
        <v>175</v>
      </c>
      <c r="AU312" s="172" t="s">
        <v>88</v>
      </c>
      <c r="AV312" s="12" t="s">
        <v>88</v>
      </c>
      <c r="AW312" s="12" t="s">
        <v>36</v>
      </c>
      <c r="AX312" s="12" t="s">
        <v>80</v>
      </c>
      <c r="AY312" s="172" t="s">
        <v>166</v>
      </c>
    </row>
    <row r="313" spans="2:51" s="12" customFormat="1" ht="10.199999999999999">
      <c r="B313" s="170"/>
      <c r="D313" s="171" t="s">
        <v>175</v>
      </c>
      <c r="E313" s="172" t="s">
        <v>1</v>
      </c>
      <c r="F313" s="173" t="s">
        <v>845</v>
      </c>
      <c r="H313" s="174">
        <v>0.52800000000000002</v>
      </c>
      <c r="I313" s="175"/>
      <c r="L313" s="170"/>
      <c r="M313" s="176"/>
      <c r="N313" s="177"/>
      <c r="O313" s="177"/>
      <c r="P313" s="177"/>
      <c r="Q313" s="177"/>
      <c r="R313" s="177"/>
      <c r="S313" s="177"/>
      <c r="T313" s="178"/>
      <c r="AT313" s="172" t="s">
        <v>175</v>
      </c>
      <c r="AU313" s="172" t="s">
        <v>88</v>
      </c>
      <c r="AV313" s="12" t="s">
        <v>88</v>
      </c>
      <c r="AW313" s="12" t="s">
        <v>36</v>
      </c>
      <c r="AX313" s="12" t="s">
        <v>80</v>
      </c>
      <c r="AY313" s="172" t="s">
        <v>166</v>
      </c>
    </row>
    <row r="314" spans="2:51" s="12" customFormat="1" ht="10.199999999999999">
      <c r="B314" s="170"/>
      <c r="D314" s="171" t="s">
        <v>175</v>
      </c>
      <c r="E314" s="172" t="s">
        <v>1</v>
      </c>
      <c r="F314" s="173" t="s">
        <v>857</v>
      </c>
      <c r="H314" s="174">
        <v>-2.61</v>
      </c>
      <c r="I314" s="175"/>
      <c r="L314" s="170"/>
      <c r="M314" s="176"/>
      <c r="N314" s="177"/>
      <c r="O314" s="177"/>
      <c r="P314" s="177"/>
      <c r="Q314" s="177"/>
      <c r="R314" s="177"/>
      <c r="S314" s="177"/>
      <c r="T314" s="178"/>
      <c r="AT314" s="172" t="s">
        <v>175</v>
      </c>
      <c r="AU314" s="172" t="s">
        <v>88</v>
      </c>
      <c r="AV314" s="12" t="s">
        <v>88</v>
      </c>
      <c r="AW314" s="12" t="s">
        <v>36</v>
      </c>
      <c r="AX314" s="12" t="s">
        <v>80</v>
      </c>
      <c r="AY314" s="172" t="s">
        <v>166</v>
      </c>
    </row>
    <row r="315" spans="2:51" s="12" customFormat="1" ht="10.199999999999999">
      <c r="B315" s="170"/>
      <c r="D315" s="171" t="s">
        <v>175</v>
      </c>
      <c r="E315" s="172" t="s">
        <v>1</v>
      </c>
      <c r="F315" s="173" t="s">
        <v>851</v>
      </c>
      <c r="H315" s="174">
        <v>-1.4139999999999999</v>
      </c>
      <c r="I315" s="175"/>
      <c r="L315" s="170"/>
      <c r="M315" s="176"/>
      <c r="N315" s="177"/>
      <c r="O315" s="177"/>
      <c r="P315" s="177"/>
      <c r="Q315" s="177"/>
      <c r="R315" s="177"/>
      <c r="S315" s="177"/>
      <c r="T315" s="178"/>
      <c r="AT315" s="172" t="s">
        <v>175</v>
      </c>
      <c r="AU315" s="172" t="s">
        <v>88</v>
      </c>
      <c r="AV315" s="12" t="s">
        <v>88</v>
      </c>
      <c r="AW315" s="12" t="s">
        <v>36</v>
      </c>
      <c r="AX315" s="12" t="s">
        <v>80</v>
      </c>
      <c r="AY315" s="172" t="s">
        <v>166</v>
      </c>
    </row>
    <row r="316" spans="2:51" s="12" customFormat="1" ht="10.199999999999999">
      <c r="B316" s="170"/>
      <c r="D316" s="171" t="s">
        <v>175</v>
      </c>
      <c r="E316" s="172" t="s">
        <v>1</v>
      </c>
      <c r="F316" s="173" t="s">
        <v>858</v>
      </c>
      <c r="H316" s="174">
        <v>65.745000000000005</v>
      </c>
      <c r="I316" s="175"/>
      <c r="L316" s="170"/>
      <c r="M316" s="176"/>
      <c r="N316" s="177"/>
      <c r="O316" s="177"/>
      <c r="P316" s="177"/>
      <c r="Q316" s="177"/>
      <c r="R316" s="177"/>
      <c r="S316" s="177"/>
      <c r="T316" s="178"/>
      <c r="AT316" s="172" t="s">
        <v>175</v>
      </c>
      <c r="AU316" s="172" t="s">
        <v>88</v>
      </c>
      <c r="AV316" s="12" t="s">
        <v>88</v>
      </c>
      <c r="AW316" s="12" t="s">
        <v>36</v>
      </c>
      <c r="AX316" s="12" t="s">
        <v>80</v>
      </c>
      <c r="AY316" s="172" t="s">
        <v>166</v>
      </c>
    </row>
    <row r="317" spans="2:51" s="12" customFormat="1" ht="10.199999999999999">
      <c r="B317" s="170"/>
      <c r="D317" s="171" t="s">
        <v>175</v>
      </c>
      <c r="E317" s="172" t="s">
        <v>1</v>
      </c>
      <c r="F317" s="173" t="s">
        <v>859</v>
      </c>
      <c r="H317" s="174">
        <v>-0.68400000000000005</v>
      </c>
      <c r="I317" s="175"/>
      <c r="L317" s="170"/>
      <c r="M317" s="176"/>
      <c r="N317" s="177"/>
      <c r="O317" s="177"/>
      <c r="P317" s="177"/>
      <c r="Q317" s="177"/>
      <c r="R317" s="177"/>
      <c r="S317" s="177"/>
      <c r="T317" s="178"/>
      <c r="AT317" s="172" t="s">
        <v>175</v>
      </c>
      <c r="AU317" s="172" t="s">
        <v>88</v>
      </c>
      <c r="AV317" s="12" t="s">
        <v>88</v>
      </c>
      <c r="AW317" s="12" t="s">
        <v>36</v>
      </c>
      <c r="AX317" s="12" t="s">
        <v>80</v>
      </c>
      <c r="AY317" s="172" t="s">
        <v>166</v>
      </c>
    </row>
    <row r="318" spans="2:51" s="12" customFormat="1" ht="10.199999999999999">
      <c r="B318" s="170"/>
      <c r="D318" s="171" t="s">
        <v>175</v>
      </c>
      <c r="E318" s="172" t="s">
        <v>1</v>
      </c>
      <c r="F318" s="173" t="s">
        <v>860</v>
      </c>
      <c r="H318" s="174">
        <v>1.056</v>
      </c>
      <c r="I318" s="175"/>
      <c r="L318" s="170"/>
      <c r="M318" s="176"/>
      <c r="N318" s="177"/>
      <c r="O318" s="177"/>
      <c r="P318" s="177"/>
      <c r="Q318" s="177"/>
      <c r="R318" s="177"/>
      <c r="S318" s="177"/>
      <c r="T318" s="178"/>
      <c r="AT318" s="172" t="s">
        <v>175</v>
      </c>
      <c r="AU318" s="172" t="s">
        <v>88</v>
      </c>
      <c r="AV318" s="12" t="s">
        <v>88</v>
      </c>
      <c r="AW318" s="12" t="s">
        <v>36</v>
      </c>
      <c r="AX318" s="12" t="s">
        <v>80</v>
      </c>
      <c r="AY318" s="172" t="s">
        <v>166</v>
      </c>
    </row>
    <row r="319" spans="2:51" s="12" customFormat="1" ht="10.199999999999999">
      <c r="B319" s="170"/>
      <c r="D319" s="171" t="s">
        <v>175</v>
      </c>
      <c r="E319" s="172" t="s">
        <v>1</v>
      </c>
      <c r="F319" s="173" t="s">
        <v>839</v>
      </c>
      <c r="H319" s="174">
        <v>3.6960000000000002</v>
      </c>
      <c r="I319" s="175"/>
      <c r="L319" s="170"/>
      <c r="M319" s="176"/>
      <c r="N319" s="177"/>
      <c r="O319" s="177"/>
      <c r="P319" s="177"/>
      <c r="Q319" s="177"/>
      <c r="R319" s="177"/>
      <c r="S319" s="177"/>
      <c r="T319" s="178"/>
      <c r="AT319" s="172" t="s">
        <v>175</v>
      </c>
      <c r="AU319" s="172" t="s">
        <v>88</v>
      </c>
      <c r="AV319" s="12" t="s">
        <v>88</v>
      </c>
      <c r="AW319" s="12" t="s">
        <v>36</v>
      </c>
      <c r="AX319" s="12" t="s">
        <v>80</v>
      </c>
      <c r="AY319" s="172" t="s">
        <v>166</v>
      </c>
    </row>
    <row r="320" spans="2:51" s="12" customFormat="1" ht="10.199999999999999">
      <c r="B320" s="170"/>
      <c r="D320" s="171" t="s">
        <v>175</v>
      </c>
      <c r="E320" s="172" t="s">
        <v>1</v>
      </c>
      <c r="F320" s="173" t="s">
        <v>838</v>
      </c>
      <c r="H320" s="174">
        <v>-5.8760000000000003</v>
      </c>
      <c r="I320" s="175"/>
      <c r="L320" s="170"/>
      <c r="M320" s="176"/>
      <c r="N320" s="177"/>
      <c r="O320" s="177"/>
      <c r="P320" s="177"/>
      <c r="Q320" s="177"/>
      <c r="R320" s="177"/>
      <c r="S320" s="177"/>
      <c r="T320" s="178"/>
      <c r="AT320" s="172" t="s">
        <v>175</v>
      </c>
      <c r="AU320" s="172" t="s">
        <v>88</v>
      </c>
      <c r="AV320" s="12" t="s">
        <v>88</v>
      </c>
      <c r="AW320" s="12" t="s">
        <v>36</v>
      </c>
      <c r="AX320" s="12" t="s">
        <v>80</v>
      </c>
      <c r="AY320" s="172" t="s">
        <v>166</v>
      </c>
    </row>
    <row r="321" spans="2:51" s="12" customFormat="1" ht="10.199999999999999">
      <c r="B321" s="170"/>
      <c r="D321" s="171" t="s">
        <v>175</v>
      </c>
      <c r="E321" s="172" t="s">
        <v>1</v>
      </c>
      <c r="F321" s="173" t="s">
        <v>861</v>
      </c>
      <c r="H321" s="174">
        <v>-1.8180000000000001</v>
      </c>
      <c r="I321" s="175"/>
      <c r="L321" s="170"/>
      <c r="M321" s="176"/>
      <c r="N321" s="177"/>
      <c r="O321" s="177"/>
      <c r="P321" s="177"/>
      <c r="Q321" s="177"/>
      <c r="R321" s="177"/>
      <c r="S321" s="177"/>
      <c r="T321" s="178"/>
      <c r="AT321" s="172" t="s">
        <v>175</v>
      </c>
      <c r="AU321" s="172" t="s">
        <v>88</v>
      </c>
      <c r="AV321" s="12" t="s">
        <v>88</v>
      </c>
      <c r="AW321" s="12" t="s">
        <v>36</v>
      </c>
      <c r="AX321" s="12" t="s">
        <v>80</v>
      </c>
      <c r="AY321" s="172" t="s">
        <v>166</v>
      </c>
    </row>
    <row r="322" spans="2:51" s="12" customFormat="1" ht="10.199999999999999">
      <c r="B322" s="170"/>
      <c r="D322" s="171" t="s">
        <v>175</v>
      </c>
      <c r="E322" s="172" t="s">
        <v>1</v>
      </c>
      <c r="F322" s="173" t="s">
        <v>862</v>
      </c>
      <c r="H322" s="174">
        <v>36.479999999999997</v>
      </c>
      <c r="I322" s="175"/>
      <c r="L322" s="170"/>
      <c r="M322" s="176"/>
      <c r="N322" s="177"/>
      <c r="O322" s="177"/>
      <c r="P322" s="177"/>
      <c r="Q322" s="177"/>
      <c r="R322" s="177"/>
      <c r="S322" s="177"/>
      <c r="T322" s="178"/>
      <c r="AT322" s="172" t="s">
        <v>175</v>
      </c>
      <c r="AU322" s="172" t="s">
        <v>88</v>
      </c>
      <c r="AV322" s="12" t="s">
        <v>88</v>
      </c>
      <c r="AW322" s="12" t="s">
        <v>36</v>
      </c>
      <c r="AX322" s="12" t="s">
        <v>80</v>
      </c>
      <c r="AY322" s="172" t="s">
        <v>166</v>
      </c>
    </row>
    <row r="323" spans="2:51" s="12" customFormat="1" ht="10.199999999999999">
      <c r="B323" s="170"/>
      <c r="D323" s="171" t="s">
        <v>175</v>
      </c>
      <c r="E323" s="172" t="s">
        <v>1</v>
      </c>
      <c r="F323" s="173" t="s">
        <v>756</v>
      </c>
      <c r="H323" s="174">
        <v>-1.8180000000000001</v>
      </c>
      <c r="I323" s="175"/>
      <c r="L323" s="170"/>
      <c r="M323" s="176"/>
      <c r="N323" s="177"/>
      <c r="O323" s="177"/>
      <c r="P323" s="177"/>
      <c r="Q323" s="177"/>
      <c r="R323" s="177"/>
      <c r="S323" s="177"/>
      <c r="T323" s="178"/>
      <c r="AT323" s="172" t="s">
        <v>175</v>
      </c>
      <c r="AU323" s="172" t="s">
        <v>88</v>
      </c>
      <c r="AV323" s="12" t="s">
        <v>88</v>
      </c>
      <c r="AW323" s="12" t="s">
        <v>36</v>
      </c>
      <c r="AX323" s="12" t="s">
        <v>80</v>
      </c>
      <c r="AY323" s="172" t="s">
        <v>166</v>
      </c>
    </row>
    <row r="324" spans="2:51" s="12" customFormat="1" ht="10.199999999999999">
      <c r="B324" s="170"/>
      <c r="D324" s="171" t="s">
        <v>175</v>
      </c>
      <c r="E324" s="172" t="s">
        <v>1</v>
      </c>
      <c r="F324" s="173" t="s">
        <v>863</v>
      </c>
      <c r="H324" s="174">
        <v>1.8480000000000001</v>
      </c>
      <c r="I324" s="175"/>
      <c r="L324" s="170"/>
      <c r="M324" s="176"/>
      <c r="N324" s="177"/>
      <c r="O324" s="177"/>
      <c r="P324" s="177"/>
      <c r="Q324" s="177"/>
      <c r="R324" s="177"/>
      <c r="S324" s="177"/>
      <c r="T324" s="178"/>
      <c r="AT324" s="172" t="s">
        <v>175</v>
      </c>
      <c r="AU324" s="172" t="s">
        <v>88</v>
      </c>
      <c r="AV324" s="12" t="s">
        <v>88</v>
      </c>
      <c r="AW324" s="12" t="s">
        <v>36</v>
      </c>
      <c r="AX324" s="12" t="s">
        <v>80</v>
      </c>
      <c r="AY324" s="172" t="s">
        <v>166</v>
      </c>
    </row>
    <row r="325" spans="2:51" s="12" customFormat="1" ht="10.199999999999999">
      <c r="B325" s="170"/>
      <c r="D325" s="171" t="s">
        <v>175</v>
      </c>
      <c r="E325" s="172" t="s">
        <v>1</v>
      </c>
      <c r="F325" s="173" t="s">
        <v>864</v>
      </c>
      <c r="H325" s="174">
        <v>-2.9380000000000002</v>
      </c>
      <c r="I325" s="175"/>
      <c r="L325" s="170"/>
      <c r="M325" s="176"/>
      <c r="N325" s="177"/>
      <c r="O325" s="177"/>
      <c r="P325" s="177"/>
      <c r="Q325" s="177"/>
      <c r="R325" s="177"/>
      <c r="S325" s="177"/>
      <c r="T325" s="178"/>
      <c r="AT325" s="172" t="s">
        <v>175</v>
      </c>
      <c r="AU325" s="172" t="s">
        <v>88</v>
      </c>
      <c r="AV325" s="12" t="s">
        <v>88</v>
      </c>
      <c r="AW325" s="12" t="s">
        <v>36</v>
      </c>
      <c r="AX325" s="12" t="s">
        <v>80</v>
      </c>
      <c r="AY325" s="172" t="s">
        <v>166</v>
      </c>
    </row>
    <row r="326" spans="2:51" s="12" customFormat="1" ht="10.199999999999999">
      <c r="B326" s="170"/>
      <c r="D326" s="171" t="s">
        <v>175</v>
      </c>
      <c r="E326" s="172" t="s">
        <v>1</v>
      </c>
      <c r="F326" s="173" t="s">
        <v>865</v>
      </c>
      <c r="H326" s="174">
        <v>33.027999999999999</v>
      </c>
      <c r="I326" s="175"/>
      <c r="L326" s="170"/>
      <c r="M326" s="176"/>
      <c r="N326" s="177"/>
      <c r="O326" s="177"/>
      <c r="P326" s="177"/>
      <c r="Q326" s="177"/>
      <c r="R326" s="177"/>
      <c r="S326" s="177"/>
      <c r="T326" s="178"/>
      <c r="AT326" s="172" t="s">
        <v>175</v>
      </c>
      <c r="AU326" s="172" t="s">
        <v>88</v>
      </c>
      <c r="AV326" s="12" t="s">
        <v>88</v>
      </c>
      <c r="AW326" s="12" t="s">
        <v>36</v>
      </c>
      <c r="AX326" s="12" t="s">
        <v>80</v>
      </c>
      <c r="AY326" s="172" t="s">
        <v>166</v>
      </c>
    </row>
    <row r="327" spans="2:51" s="12" customFormat="1" ht="10.199999999999999">
      <c r="B327" s="170"/>
      <c r="D327" s="171" t="s">
        <v>175</v>
      </c>
      <c r="E327" s="172" t="s">
        <v>1</v>
      </c>
      <c r="F327" s="173" t="s">
        <v>756</v>
      </c>
      <c r="H327" s="174">
        <v>-1.8180000000000001</v>
      </c>
      <c r="I327" s="175"/>
      <c r="L327" s="170"/>
      <c r="M327" s="176"/>
      <c r="N327" s="177"/>
      <c r="O327" s="177"/>
      <c r="P327" s="177"/>
      <c r="Q327" s="177"/>
      <c r="R327" s="177"/>
      <c r="S327" s="177"/>
      <c r="T327" s="178"/>
      <c r="AT327" s="172" t="s">
        <v>175</v>
      </c>
      <c r="AU327" s="172" t="s">
        <v>88</v>
      </c>
      <c r="AV327" s="12" t="s">
        <v>88</v>
      </c>
      <c r="AW327" s="12" t="s">
        <v>36</v>
      </c>
      <c r="AX327" s="12" t="s">
        <v>80</v>
      </c>
      <c r="AY327" s="172" t="s">
        <v>166</v>
      </c>
    </row>
    <row r="328" spans="2:51" s="12" customFormat="1" ht="10.199999999999999">
      <c r="B328" s="170"/>
      <c r="D328" s="171" t="s">
        <v>175</v>
      </c>
      <c r="E328" s="172" t="s">
        <v>1</v>
      </c>
      <c r="F328" s="173" t="s">
        <v>866</v>
      </c>
      <c r="H328" s="174">
        <v>51.470999999999997</v>
      </c>
      <c r="I328" s="175"/>
      <c r="L328" s="170"/>
      <c r="M328" s="176"/>
      <c r="N328" s="177"/>
      <c r="O328" s="177"/>
      <c r="P328" s="177"/>
      <c r="Q328" s="177"/>
      <c r="R328" s="177"/>
      <c r="S328" s="177"/>
      <c r="T328" s="178"/>
      <c r="AT328" s="172" t="s">
        <v>175</v>
      </c>
      <c r="AU328" s="172" t="s">
        <v>88</v>
      </c>
      <c r="AV328" s="12" t="s">
        <v>88</v>
      </c>
      <c r="AW328" s="12" t="s">
        <v>36</v>
      </c>
      <c r="AX328" s="12" t="s">
        <v>80</v>
      </c>
      <c r="AY328" s="172" t="s">
        <v>166</v>
      </c>
    </row>
    <row r="329" spans="2:51" s="12" customFormat="1" ht="10.199999999999999">
      <c r="B329" s="170"/>
      <c r="D329" s="171" t="s">
        <v>175</v>
      </c>
      <c r="E329" s="172" t="s">
        <v>1</v>
      </c>
      <c r="F329" s="173" t="s">
        <v>756</v>
      </c>
      <c r="H329" s="174">
        <v>-1.8180000000000001</v>
      </c>
      <c r="I329" s="175"/>
      <c r="L329" s="170"/>
      <c r="M329" s="176"/>
      <c r="N329" s="177"/>
      <c r="O329" s="177"/>
      <c r="P329" s="177"/>
      <c r="Q329" s="177"/>
      <c r="R329" s="177"/>
      <c r="S329" s="177"/>
      <c r="T329" s="178"/>
      <c r="AT329" s="172" t="s">
        <v>175</v>
      </c>
      <c r="AU329" s="172" t="s">
        <v>88</v>
      </c>
      <c r="AV329" s="12" t="s">
        <v>88</v>
      </c>
      <c r="AW329" s="12" t="s">
        <v>36</v>
      </c>
      <c r="AX329" s="12" t="s">
        <v>80</v>
      </c>
      <c r="AY329" s="172" t="s">
        <v>166</v>
      </c>
    </row>
    <row r="330" spans="2:51" s="12" customFormat="1" ht="10.199999999999999">
      <c r="B330" s="170"/>
      <c r="D330" s="171" t="s">
        <v>175</v>
      </c>
      <c r="E330" s="172" t="s">
        <v>1</v>
      </c>
      <c r="F330" s="173" t="s">
        <v>867</v>
      </c>
      <c r="H330" s="174">
        <v>44.472999999999999</v>
      </c>
      <c r="I330" s="175"/>
      <c r="L330" s="170"/>
      <c r="M330" s="176"/>
      <c r="N330" s="177"/>
      <c r="O330" s="177"/>
      <c r="P330" s="177"/>
      <c r="Q330" s="177"/>
      <c r="R330" s="177"/>
      <c r="S330" s="177"/>
      <c r="T330" s="178"/>
      <c r="AT330" s="172" t="s">
        <v>175</v>
      </c>
      <c r="AU330" s="172" t="s">
        <v>88</v>
      </c>
      <c r="AV330" s="12" t="s">
        <v>88</v>
      </c>
      <c r="AW330" s="12" t="s">
        <v>36</v>
      </c>
      <c r="AX330" s="12" t="s">
        <v>80</v>
      </c>
      <c r="AY330" s="172" t="s">
        <v>166</v>
      </c>
    </row>
    <row r="331" spans="2:51" s="12" customFormat="1" ht="10.199999999999999">
      <c r="B331" s="170"/>
      <c r="D331" s="171" t="s">
        <v>175</v>
      </c>
      <c r="E331" s="172" t="s">
        <v>1</v>
      </c>
      <c r="F331" s="173" t="s">
        <v>868</v>
      </c>
      <c r="H331" s="174">
        <v>-5.9009999999999998</v>
      </c>
      <c r="I331" s="175"/>
      <c r="L331" s="170"/>
      <c r="M331" s="176"/>
      <c r="N331" s="177"/>
      <c r="O331" s="177"/>
      <c r="P331" s="177"/>
      <c r="Q331" s="177"/>
      <c r="R331" s="177"/>
      <c r="S331" s="177"/>
      <c r="T331" s="178"/>
      <c r="AT331" s="172" t="s">
        <v>175</v>
      </c>
      <c r="AU331" s="172" t="s">
        <v>88</v>
      </c>
      <c r="AV331" s="12" t="s">
        <v>88</v>
      </c>
      <c r="AW331" s="12" t="s">
        <v>36</v>
      </c>
      <c r="AX331" s="12" t="s">
        <v>80</v>
      </c>
      <c r="AY331" s="172" t="s">
        <v>166</v>
      </c>
    </row>
    <row r="332" spans="2:51" s="12" customFormat="1" ht="10.199999999999999">
      <c r="B332" s="170"/>
      <c r="D332" s="171" t="s">
        <v>175</v>
      </c>
      <c r="E332" s="172" t="s">
        <v>1</v>
      </c>
      <c r="F332" s="173" t="s">
        <v>756</v>
      </c>
      <c r="H332" s="174">
        <v>-1.8180000000000001</v>
      </c>
      <c r="I332" s="175"/>
      <c r="L332" s="170"/>
      <c r="M332" s="176"/>
      <c r="N332" s="177"/>
      <c r="O332" s="177"/>
      <c r="P332" s="177"/>
      <c r="Q332" s="177"/>
      <c r="R332" s="177"/>
      <c r="S332" s="177"/>
      <c r="T332" s="178"/>
      <c r="AT332" s="172" t="s">
        <v>175</v>
      </c>
      <c r="AU332" s="172" t="s">
        <v>88</v>
      </c>
      <c r="AV332" s="12" t="s">
        <v>88</v>
      </c>
      <c r="AW332" s="12" t="s">
        <v>36</v>
      </c>
      <c r="AX332" s="12" t="s">
        <v>80</v>
      </c>
      <c r="AY332" s="172" t="s">
        <v>166</v>
      </c>
    </row>
    <row r="333" spans="2:51" s="12" customFormat="1" ht="10.199999999999999">
      <c r="B333" s="170"/>
      <c r="D333" s="171" t="s">
        <v>175</v>
      </c>
      <c r="E333" s="172" t="s">
        <v>1</v>
      </c>
      <c r="F333" s="173" t="s">
        <v>869</v>
      </c>
      <c r="H333" s="174">
        <v>2.2050000000000001</v>
      </c>
      <c r="I333" s="175"/>
      <c r="L333" s="170"/>
      <c r="M333" s="176"/>
      <c r="N333" s="177"/>
      <c r="O333" s="177"/>
      <c r="P333" s="177"/>
      <c r="Q333" s="177"/>
      <c r="R333" s="177"/>
      <c r="S333" s="177"/>
      <c r="T333" s="178"/>
      <c r="AT333" s="172" t="s">
        <v>175</v>
      </c>
      <c r="AU333" s="172" t="s">
        <v>88</v>
      </c>
      <c r="AV333" s="12" t="s">
        <v>88</v>
      </c>
      <c r="AW333" s="12" t="s">
        <v>36</v>
      </c>
      <c r="AX333" s="12" t="s">
        <v>80</v>
      </c>
      <c r="AY333" s="172" t="s">
        <v>166</v>
      </c>
    </row>
    <row r="334" spans="2:51" s="12" customFormat="1" ht="10.199999999999999">
      <c r="B334" s="170"/>
      <c r="D334" s="171" t="s">
        <v>175</v>
      </c>
      <c r="E334" s="172" t="s">
        <v>1</v>
      </c>
      <c r="F334" s="173" t="s">
        <v>870</v>
      </c>
      <c r="H334" s="174">
        <v>28.332000000000001</v>
      </c>
      <c r="I334" s="175"/>
      <c r="L334" s="170"/>
      <c r="M334" s="176"/>
      <c r="N334" s="177"/>
      <c r="O334" s="177"/>
      <c r="P334" s="177"/>
      <c r="Q334" s="177"/>
      <c r="R334" s="177"/>
      <c r="S334" s="177"/>
      <c r="T334" s="178"/>
      <c r="AT334" s="172" t="s">
        <v>175</v>
      </c>
      <c r="AU334" s="172" t="s">
        <v>88</v>
      </c>
      <c r="AV334" s="12" t="s">
        <v>88</v>
      </c>
      <c r="AW334" s="12" t="s">
        <v>36</v>
      </c>
      <c r="AX334" s="12" t="s">
        <v>80</v>
      </c>
      <c r="AY334" s="172" t="s">
        <v>166</v>
      </c>
    </row>
    <row r="335" spans="2:51" s="12" customFormat="1" ht="10.199999999999999">
      <c r="B335" s="170"/>
      <c r="D335" s="171" t="s">
        <v>175</v>
      </c>
      <c r="E335" s="172" t="s">
        <v>1</v>
      </c>
      <c r="F335" s="173" t="s">
        <v>842</v>
      </c>
      <c r="H335" s="174">
        <v>-1.6160000000000001</v>
      </c>
      <c r="I335" s="175"/>
      <c r="L335" s="170"/>
      <c r="M335" s="176"/>
      <c r="N335" s="177"/>
      <c r="O335" s="177"/>
      <c r="P335" s="177"/>
      <c r="Q335" s="177"/>
      <c r="R335" s="177"/>
      <c r="S335" s="177"/>
      <c r="T335" s="178"/>
      <c r="AT335" s="172" t="s">
        <v>175</v>
      </c>
      <c r="AU335" s="172" t="s">
        <v>88</v>
      </c>
      <c r="AV335" s="12" t="s">
        <v>88</v>
      </c>
      <c r="AW335" s="12" t="s">
        <v>36</v>
      </c>
      <c r="AX335" s="12" t="s">
        <v>80</v>
      </c>
      <c r="AY335" s="172" t="s">
        <v>166</v>
      </c>
    </row>
    <row r="336" spans="2:51" s="12" customFormat="1" ht="10.199999999999999">
      <c r="B336" s="170"/>
      <c r="D336" s="171" t="s">
        <v>175</v>
      </c>
      <c r="E336" s="172" t="s">
        <v>1</v>
      </c>
      <c r="F336" s="173" t="s">
        <v>871</v>
      </c>
      <c r="H336" s="174">
        <v>60.365000000000002</v>
      </c>
      <c r="I336" s="175"/>
      <c r="L336" s="170"/>
      <c r="M336" s="176"/>
      <c r="N336" s="177"/>
      <c r="O336" s="177"/>
      <c r="P336" s="177"/>
      <c r="Q336" s="177"/>
      <c r="R336" s="177"/>
      <c r="S336" s="177"/>
      <c r="T336" s="178"/>
      <c r="AT336" s="172" t="s">
        <v>175</v>
      </c>
      <c r="AU336" s="172" t="s">
        <v>88</v>
      </c>
      <c r="AV336" s="12" t="s">
        <v>88</v>
      </c>
      <c r="AW336" s="12" t="s">
        <v>36</v>
      </c>
      <c r="AX336" s="12" t="s">
        <v>80</v>
      </c>
      <c r="AY336" s="172" t="s">
        <v>166</v>
      </c>
    </row>
    <row r="337" spans="2:51" s="12" customFormat="1" ht="10.199999999999999">
      <c r="B337" s="170"/>
      <c r="D337" s="171" t="s">
        <v>175</v>
      </c>
      <c r="E337" s="172" t="s">
        <v>1</v>
      </c>
      <c r="F337" s="173" t="s">
        <v>872</v>
      </c>
      <c r="H337" s="174">
        <v>-5.8760000000000003</v>
      </c>
      <c r="I337" s="175"/>
      <c r="L337" s="170"/>
      <c r="M337" s="176"/>
      <c r="N337" s="177"/>
      <c r="O337" s="177"/>
      <c r="P337" s="177"/>
      <c r="Q337" s="177"/>
      <c r="R337" s="177"/>
      <c r="S337" s="177"/>
      <c r="T337" s="178"/>
      <c r="AT337" s="172" t="s">
        <v>175</v>
      </c>
      <c r="AU337" s="172" t="s">
        <v>88</v>
      </c>
      <c r="AV337" s="12" t="s">
        <v>88</v>
      </c>
      <c r="AW337" s="12" t="s">
        <v>36</v>
      </c>
      <c r="AX337" s="12" t="s">
        <v>80</v>
      </c>
      <c r="AY337" s="172" t="s">
        <v>166</v>
      </c>
    </row>
    <row r="338" spans="2:51" s="12" customFormat="1" ht="10.199999999999999">
      <c r="B338" s="170"/>
      <c r="D338" s="171" t="s">
        <v>175</v>
      </c>
      <c r="E338" s="172" t="s">
        <v>1</v>
      </c>
      <c r="F338" s="173" t="s">
        <v>873</v>
      </c>
      <c r="H338" s="174">
        <v>-1.778</v>
      </c>
      <c r="I338" s="175"/>
      <c r="L338" s="170"/>
      <c r="M338" s="176"/>
      <c r="N338" s="177"/>
      <c r="O338" s="177"/>
      <c r="P338" s="177"/>
      <c r="Q338" s="177"/>
      <c r="R338" s="177"/>
      <c r="S338" s="177"/>
      <c r="T338" s="178"/>
      <c r="AT338" s="172" t="s">
        <v>175</v>
      </c>
      <c r="AU338" s="172" t="s">
        <v>88</v>
      </c>
      <c r="AV338" s="12" t="s">
        <v>88</v>
      </c>
      <c r="AW338" s="12" t="s">
        <v>36</v>
      </c>
      <c r="AX338" s="12" t="s">
        <v>80</v>
      </c>
      <c r="AY338" s="172" t="s">
        <v>166</v>
      </c>
    </row>
    <row r="339" spans="2:51" s="12" customFormat="1" ht="10.199999999999999">
      <c r="B339" s="170"/>
      <c r="D339" s="171" t="s">
        <v>175</v>
      </c>
      <c r="E339" s="172" t="s">
        <v>1</v>
      </c>
      <c r="F339" s="173" t="s">
        <v>874</v>
      </c>
      <c r="H339" s="174">
        <v>2.202</v>
      </c>
      <c r="I339" s="175"/>
      <c r="L339" s="170"/>
      <c r="M339" s="176"/>
      <c r="N339" s="177"/>
      <c r="O339" s="177"/>
      <c r="P339" s="177"/>
      <c r="Q339" s="177"/>
      <c r="R339" s="177"/>
      <c r="S339" s="177"/>
      <c r="T339" s="178"/>
      <c r="AT339" s="172" t="s">
        <v>175</v>
      </c>
      <c r="AU339" s="172" t="s">
        <v>88</v>
      </c>
      <c r="AV339" s="12" t="s">
        <v>88</v>
      </c>
      <c r="AW339" s="12" t="s">
        <v>36</v>
      </c>
      <c r="AX339" s="12" t="s">
        <v>80</v>
      </c>
      <c r="AY339" s="172" t="s">
        <v>166</v>
      </c>
    </row>
    <row r="340" spans="2:51" s="12" customFormat="1" ht="10.199999999999999">
      <c r="B340" s="170"/>
      <c r="D340" s="171" t="s">
        <v>175</v>
      </c>
      <c r="E340" s="172" t="s">
        <v>1</v>
      </c>
      <c r="F340" s="173" t="s">
        <v>875</v>
      </c>
      <c r="H340" s="174">
        <v>23.635999999999999</v>
      </c>
      <c r="I340" s="175"/>
      <c r="L340" s="170"/>
      <c r="M340" s="176"/>
      <c r="N340" s="177"/>
      <c r="O340" s="177"/>
      <c r="P340" s="177"/>
      <c r="Q340" s="177"/>
      <c r="R340" s="177"/>
      <c r="S340" s="177"/>
      <c r="T340" s="178"/>
      <c r="AT340" s="172" t="s">
        <v>175</v>
      </c>
      <c r="AU340" s="172" t="s">
        <v>88</v>
      </c>
      <c r="AV340" s="12" t="s">
        <v>88</v>
      </c>
      <c r="AW340" s="12" t="s">
        <v>36</v>
      </c>
      <c r="AX340" s="12" t="s">
        <v>80</v>
      </c>
      <c r="AY340" s="172" t="s">
        <v>166</v>
      </c>
    </row>
    <row r="341" spans="2:51" s="12" customFormat="1" ht="10.199999999999999">
      <c r="B341" s="170"/>
      <c r="D341" s="171" t="s">
        <v>175</v>
      </c>
      <c r="E341" s="172" t="s">
        <v>1</v>
      </c>
      <c r="F341" s="173" t="s">
        <v>756</v>
      </c>
      <c r="H341" s="174">
        <v>-1.8180000000000001</v>
      </c>
      <c r="I341" s="175"/>
      <c r="L341" s="170"/>
      <c r="M341" s="176"/>
      <c r="N341" s="177"/>
      <c r="O341" s="177"/>
      <c r="P341" s="177"/>
      <c r="Q341" s="177"/>
      <c r="R341" s="177"/>
      <c r="S341" s="177"/>
      <c r="T341" s="178"/>
      <c r="AT341" s="172" t="s">
        <v>175</v>
      </c>
      <c r="AU341" s="172" t="s">
        <v>88</v>
      </c>
      <c r="AV341" s="12" t="s">
        <v>88</v>
      </c>
      <c r="AW341" s="12" t="s">
        <v>36</v>
      </c>
      <c r="AX341" s="12" t="s">
        <v>80</v>
      </c>
      <c r="AY341" s="172" t="s">
        <v>166</v>
      </c>
    </row>
    <row r="342" spans="2:51" s="12" customFormat="1" ht="10.199999999999999">
      <c r="B342" s="170"/>
      <c r="D342" s="171" t="s">
        <v>175</v>
      </c>
      <c r="E342" s="172" t="s">
        <v>1</v>
      </c>
      <c r="F342" s="173" t="s">
        <v>876</v>
      </c>
      <c r="H342" s="174">
        <v>49.156999999999996</v>
      </c>
      <c r="I342" s="175"/>
      <c r="L342" s="170"/>
      <c r="M342" s="176"/>
      <c r="N342" s="177"/>
      <c r="O342" s="177"/>
      <c r="P342" s="177"/>
      <c r="Q342" s="177"/>
      <c r="R342" s="177"/>
      <c r="S342" s="177"/>
      <c r="T342" s="178"/>
      <c r="AT342" s="172" t="s">
        <v>175</v>
      </c>
      <c r="AU342" s="172" t="s">
        <v>88</v>
      </c>
      <c r="AV342" s="12" t="s">
        <v>88</v>
      </c>
      <c r="AW342" s="12" t="s">
        <v>36</v>
      </c>
      <c r="AX342" s="12" t="s">
        <v>80</v>
      </c>
      <c r="AY342" s="172" t="s">
        <v>166</v>
      </c>
    </row>
    <row r="343" spans="2:51" s="12" customFormat="1" ht="10.199999999999999">
      <c r="B343" s="170"/>
      <c r="D343" s="171" t="s">
        <v>175</v>
      </c>
      <c r="E343" s="172" t="s">
        <v>1</v>
      </c>
      <c r="F343" s="173" t="s">
        <v>877</v>
      </c>
      <c r="H343" s="174">
        <v>-1.98</v>
      </c>
      <c r="I343" s="175"/>
      <c r="L343" s="170"/>
      <c r="M343" s="176"/>
      <c r="N343" s="177"/>
      <c r="O343" s="177"/>
      <c r="P343" s="177"/>
      <c r="Q343" s="177"/>
      <c r="R343" s="177"/>
      <c r="S343" s="177"/>
      <c r="T343" s="178"/>
      <c r="AT343" s="172" t="s">
        <v>175</v>
      </c>
      <c r="AU343" s="172" t="s">
        <v>88</v>
      </c>
      <c r="AV343" s="12" t="s">
        <v>88</v>
      </c>
      <c r="AW343" s="12" t="s">
        <v>36</v>
      </c>
      <c r="AX343" s="12" t="s">
        <v>80</v>
      </c>
      <c r="AY343" s="172" t="s">
        <v>166</v>
      </c>
    </row>
    <row r="344" spans="2:51" s="12" customFormat="1" ht="10.199999999999999">
      <c r="B344" s="170"/>
      <c r="D344" s="171" t="s">
        <v>175</v>
      </c>
      <c r="E344" s="172" t="s">
        <v>1</v>
      </c>
      <c r="F344" s="173" t="s">
        <v>878</v>
      </c>
      <c r="H344" s="174">
        <v>77.781000000000006</v>
      </c>
      <c r="I344" s="175"/>
      <c r="L344" s="170"/>
      <c r="M344" s="176"/>
      <c r="N344" s="177"/>
      <c r="O344" s="177"/>
      <c r="P344" s="177"/>
      <c r="Q344" s="177"/>
      <c r="R344" s="177"/>
      <c r="S344" s="177"/>
      <c r="T344" s="178"/>
      <c r="AT344" s="172" t="s">
        <v>175</v>
      </c>
      <c r="AU344" s="172" t="s">
        <v>88</v>
      </c>
      <c r="AV344" s="12" t="s">
        <v>88</v>
      </c>
      <c r="AW344" s="12" t="s">
        <v>36</v>
      </c>
      <c r="AX344" s="12" t="s">
        <v>80</v>
      </c>
      <c r="AY344" s="172" t="s">
        <v>166</v>
      </c>
    </row>
    <row r="345" spans="2:51" s="12" customFormat="1" ht="10.199999999999999">
      <c r="B345" s="170"/>
      <c r="D345" s="171" t="s">
        <v>175</v>
      </c>
      <c r="E345" s="172" t="s">
        <v>1</v>
      </c>
      <c r="F345" s="173" t="s">
        <v>879</v>
      </c>
      <c r="H345" s="174">
        <v>-11.753</v>
      </c>
      <c r="I345" s="175"/>
      <c r="L345" s="170"/>
      <c r="M345" s="176"/>
      <c r="N345" s="177"/>
      <c r="O345" s="177"/>
      <c r="P345" s="177"/>
      <c r="Q345" s="177"/>
      <c r="R345" s="177"/>
      <c r="S345" s="177"/>
      <c r="T345" s="178"/>
      <c r="AT345" s="172" t="s">
        <v>175</v>
      </c>
      <c r="AU345" s="172" t="s">
        <v>88</v>
      </c>
      <c r="AV345" s="12" t="s">
        <v>88</v>
      </c>
      <c r="AW345" s="12" t="s">
        <v>36</v>
      </c>
      <c r="AX345" s="12" t="s">
        <v>80</v>
      </c>
      <c r="AY345" s="172" t="s">
        <v>166</v>
      </c>
    </row>
    <row r="346" spans="2:51" s="12" customFormat="1" ht="10.199999999999999">
      <c r="B346" s="170"/>
      <c r="D346" s="171" t="s">
        <v>175</v>
      </c>
      <c r="E346" s="172" t="s">
        <v>1</v>
      </c>
      <c r="F346" s="173" t="s">
        <v>834</v>
      </c>
      <c r="H346" s="174">
        <v>-3.1309999999999998</v>
      </c>
      <c r="I346" s="175"/>
      <c r="L346" s="170"/>
      <c r="M346" s="176"/>
      <c r="N346" s="177"/>
      <c r="O346" s="177"/>
      <c r="P346" s="177"/>
      <c r="Q346" s="177"/>
      <c r="R346" s="177"/>
      <c r="S346" s="177"/>
      <c r="T346" s="178"/>
      <c r="AT346" s="172" t="s">
        <v>175</v>
      </c>
      <c r="AU346" s="172" t="s">
        <v>88</v>
      </c>
      <c r="AV346" s="12" t="s">
        <v>88</v>
      </c>
      <c r="AW346" s="12" t="s">
        <v>36</v>
      </c>
      <c r="AX346" s="12" t="s">
        <v>80</v>
      </c>
      <c r="AY346" s="172" t="s">
        <v>166</v>
      </c>
    </row>
    <row r="347" spans="2:51" s="12" customFormat="1" ht="10.199999999999999">
      <c r="B347" s="170"/>
      <c r="D347" s="171" t="s">
        <v>175</v>
      </c>
      <c r="E347" s="172" t="s">
        <v>1</v>
      </c>
      <c r="F347" s="173" t="s">
        <v>880</v>
      </c>
      <c r="H347" s="174">
        <v>7.3920000000000003</v>
      </c>
      <c r="I347" s="175"/>
      <c r="L347" s="170"/>
      <c r="M347" s="176"/>
      <c r="N347" s="177"/>
      <c r="O347" s="177"/>
      <c r="P347" s="177"/>
      <c r="Q347" s="177"/>
      <c r="R347" s="177"/>
      <c r="S347" s="177"/>
      <c r="T347" s="178"/>
      <c r="AT347" s="172" t="s">
        <v>175</v>
      </c>
      <c r="AU347" s="172" t="s">
        <v>88</v>
      </c>
      <c r="AV347" s="12" t="s">
        <v>88</v>
      </c>
      <c r="AW347" s="12" t="s">
        <v>36</v>
      </c>
      <c r="AX347" s="12" t="s">
        <v>80</v>
      </c>
      <c r="AY347" s="172" t="s">
        <v>166</v>
      </c>
    </row>
    <row r="348" spans="2:51" s="12" customFormat="1" ht="10.199999999999999">
      <c r="B348" s="170"/>
      <c r="D348" s="171" t="s">
        <v>175</v>
      </c>
      <c r="E348" s="172" t="s">
        <v>1</v>
      </c>
      <c r="F348" s="173" t="s">
        <v>881</v>
      </c>
      <c r="H348" s="174">
        <v>40.32</v>
      </c>
      <c r="I348" s="175"/>
      <c r="L348" s="170"/>
      <c r="M348" s="176"/>
      <c r="N348" s="177"/>
      <c r="O348" s="177"/>
      <c r="P348" s="177"/>
      <c r="Q348" s="177"/>
      <c r="R348" s="177"/>
      <c r="S348" s="177"/>
      <c r="T348" s="178"/>
      <c r="AT348" s="172" t="s">
        <v>175</v>
      </c>
      <c r="AU348" s="172" t="s">
        <v>88</v>
      </c>
      <c r="AV348" s="12" t="s">
        <v>88</v>
      </c>
      <c r="AW348" s="12" t="s">
        <v>36</v>
      </c>
      <c r="AX348" s="12" t="s">
        <v>80</v>
      </c>
      <c r="AY348" s="172" t="s">
        <v>166</v>
      </c>
    </row>
    <row r="349" spans="2:51" s="12" customFormat="1" ht="10.199999999999999">
      <c r="B349" s="170"/>
      <c r="D349" s="171" t="s">
        <v>175</v>
      </c>
      <c r="E349" s="172" t="s">
        <v>1</v>
      </c>
      <c r="F349" s="173" t="s">
        <v>882</v>
      </c>
      <c r="H349" s="174">
        <v>-3.4340000000000002</v>
      </c>
      <c r="I349" s="175"/>
      <c r="L349" s="170"/>
      <c r="M349" s="176"/>
      <c r="N349" s="177"/>
      <c r="O349" s="177"/>
      <c r="P349" s="177"/>
      <c r="Q349" s="177"/>
      <c r="R349" s="177"/>
      <c r="S349" s="177"/>
      <c r="T349" s="178"/>
      <c r="AT349" s="172" t="s">
        <v>175</v>
      </c>
      <c r="AU349" s="172" t="s">
        <v>88</v>
      </c>
      <c r="AV349" s="12" t="s">
        <v>88</v>
      </c>
      <c r="AW349" s="12" t="s">
        <v>36</v>
      </c>
      <c r="AX349" s="12" t="s">
        <v>80</v>
      </c>
      <c r="AY349" s="172" t="s">
        <v>166</v>
      </c>
    </row>
    <row r="350" spans="2:51" s="12" customFormat="1" ht="10.199999999999999">
      <c r="B350" s="170"/>
      <c r="D350" s="171" t="s">
        <v>175</v>
      </c>
      <c r="E350" s="172" t="s">
        <v>1</v>
      </c>
      <c r="F350" s="173" t="s">
        <v>883</v>
      </c>
      <c r="H350" s="174">
        <v>1.722</v>
      </c>
      <c r="I350" s="175"/>
      <c r="L350" s="170"/>
      <c r="M350" s="176"/>
      <c r="N350" s="177"/>
      <c r="O350" s="177"/>
      <c r="P350" s="177"/>
      <c r="Q350" s="177"/>
      <c r="R350" s="177"/>
      <c r="S350" s="177"/>
      <c r="T350" s="178"/>
      <c r="AT350" s="172" t="s">
        <v>175</v>
      </c>
      <c r="AU350" s="172" t="s">
        <v>88</v>
      </c>
      <c r="AV350" s="12" t="s">
        <v>88</v>
      </c>
      <c r="AW350" s="12" t="s">
        <v>36</v>
      </c>
      <c r="AX350" s="12" t="s">
        <v>80</v>
      </c>
      <c r="AY350" s="172" t="s">
        <v>166</v>
      </c>
    </row>
    <row r="351" spans="2:51" s="12" customFormat="1" ht="10.199999999999999">
      <c r="B351" s="170"/>
      <c r="D351" s="171" t="s">
        <v>175</v>
      </c>
      <c r="E351" s="172" t="s">
        <v>1</v>
      </c>
      <c r="F351" s="173" t="s">
        <v>884</v>
      </c>
      <c r="H351" s="174">
        <v>35.28</v>
      </c>
      <c r="I351" s="175"/>
      <c r="L351" s="170"/>
      <c r="M351" s="176"/>
      <c r="N351" s="177"/>
      <c r="O351" s="177"/>
      <c r="P351" s="177"/>
      <c r="Q351" s="177"/>
      <c r="R351" s="177"/>
      <c r="S351" s="177"/>
      <c r="T351" s="178"/>
      <c r="AT351" s="172" t="s">
        <v>175</v>
      </c>
      <c r="AU351" s="172" t="s">
        <v>88</v>
      </c>
      <c r="AV351" s="12" t="s">
        <v>88</v>
      </c>
      <c r="AW351" s="12" t="s">
        <v>36</v>
      </c>
      <c r="AX351" s="12" t="s">
        <v>80</v>
      </c>
      <c r="AY351" s="172" t="s">
        <v>166</v>
      </c>
    </row>
    <row r="352" spans="2:51" s="12" customFormat="1" ht="10.199999999999999">
      <c r="B352" s="170"/>
      <c r="D352" s="171" t="s">
        <v>175</v>
      </c>
      <c r="E352" s="172" t="s">
        <v>1</v>
      </c>
      <c r="F352" s="173" t="s">
        <v>756</v>
      </c>
      <c r="H352" s="174">
        <v>-1.8180000000000001</v>
      </c>
      <c r="I352" s="175"/>
      <c r="L352" s="170"/>
      <c r="M352" s="176"/>
      <c r="N352" s="177"/>
      <c r="O352" s="177"/>
      <c r="P352" s="177"/>
      <c r="Q352" s="177"/>
      <c r="R352" s="177"/>
      <c r="S352" s="177"/>
      <c r="T352" s="178"/>
      <c r="AT352" s="172" t="s">
        <v>175</v>
      </c>
      <c r="AU352" s="172" t="s">
        <v>88</v>
      </c>
      <c r="AV352" s="12" t="s">
        <v>88</v>
      </c>
      <c r="AW352" s="12" t="s">
        <v>36</v>
      </c>
      <c r="AX352" s="12" t="s">
        <v>80</v>
      </c>
      <c r="AY352" s="172" t="s">
        <v>166</v>
      </c>
    </row>
    <row r="353" spans="2:65" s="12" customFormat="1" ht="10.199999999999999">
      <c r="B353" s="170"/>
      <c r="D353" s="171" t="s">
        <v>175</v>
      </c>
      <c r="E353" s="172" t="s">
        <v>1</v>
      </c>
      <c r="F353" s="173" t="s">
        <v>885</v>
      </c>
      <c r="H353" s="174">
        <v>1.482</v>
      </c>
      <c r="I353" s="175"/>
      <c r="L353" s="170"/>
      <c r="M353" s="176"/>
      <c r="N353" s="177"/>
      <c r="O353" s="177"/>
      <c r="P353" s="177"/>
      <c r="Q353" s="177"/>
      <c r="R353" s="177"/>
      <c r="S353" s="177"/>
      <c r="T353" s="178"/>
      <c r="AT353" s="172" t="s">
        <v>175</v>
      </c>
      <c r="AU353" s="172" t="s">
        <v>88</v>
      </c>
      <c r="AV353" s="12" t="s">
        <v>88</v>
      </c>
      <c r="AW353" s="12" t="s">
        <v>36</v>
      </c>
      <c r="AX353" s="12" t="s">
        <v>80</v>
      </c>
      <c r="AY353" s="172" t="s">
        <v>166</v>
      </c>
    </row>
    <row r="354" spans="2:65" s="12" customFormat="1" ht="10.199999999999999">
      <c r="B354" s="170"/>
      <c r="D354" s="171" t="s">
        <v>175</v>
      </c>
      <c r="E354" s="172" t="s">
        <v>1</v>
      </c>
      <c r="F354" s="173" t="s">
        <v>886</v>
      </c>
      <c r="H354" s="174">
        <v>34.159999999999997</v>
      </c>
      <c r="I354" s="175"/>
      <c r="L354" s="170"/>
      <c r="M354" s="176"/>
      <c r="N354" s="177"/>
      <c r="O354" s="177"/>
      <c r="P354" s="177"/>
      <c r="Q354" s="177"/>
      <c r="R354" s="177"/>
      <c r="S354" s="177"/>
      <c r="T354" s="178"/>
      <c r="AT354" s="172" t="s">
        <v>175</v>
      </c>
      <c r="AU354" s="172" t="s">
        <v>88</v>
      </c>
      <c r="AV354" s="12" t="s">
        <v>88</v>
      </c>
      <c r="AW354" s="12" t="s">
        <v>36</v>
      </c>
      <c r="AX354" s="12" t="s">
        <v>80</v>
      </c>
      <c r="AY354" s="172" t="s">
        <v>166</v>
      </c>
    </row>
    <row r="355" spans="2:65" s="12" customFormat="1" ht="10.199999999999999">
      <c r="B355" s="170"/>
      <c r="D355" s="171" t="s">
        <v>175</v>
      </c>
      <c r="E355" s="172" t="s">
        <v>1</v>
      </c>
      <c r="F355" s="173" t="s">
        <v>756</v>
      </c>
      <c r="H355" s="174">
        <v>-1.8180000000000001</v>
      </c>
      <c r="I355" s="175"/>
      <c r="L355" s="170"/>
      <c r="M355" s="176"/>
      <c r="N355" s="177"/>
      <c r="O355" s="177"/>
      <c r="P355" s="177"/>
      <c r="Q355" s="177"/>
      <c r="R355" s="177"/>
      <c r="S355" s="177"/>
      <c r="T355" s="178"/>
      <c r="AT355" s="172" t="s">
        <v>175</v>
      </c>
      <c r="AU355" s="172" t="s">
        <v>88</v>
      </c>
      <c r="AV355" s="12" t="s">
        <v>88</v>
      </c>
      <c r="AW355" s="12" t="s">
        <v>36</v>
      </c>
      <c r="AX355" s="12" t="s">
        <v>80</v>
      </c>
      <c r="AY355" s="172" t="s">
        <v>166</v>
      </c>
    </row>
    <row r="356" spans="2:65" s="12" customFormat="1" ht="10.199999999999999">
      <c r="B356" s="170"/>
      <c r="D356" s="171" t="s">
        <v>175</v>
      </c>
      <c r="E356" s="172" t="s">
        <v>1</v>
      </c>
      <c r="F356" s="173" t="s">
        <v>885</v>
      </c>
      <c r="H356" s="174">
        <v>1.482</v>
      </c>
      <c r="I356" s="175"/>
      <c r="L356" s="170"/>
      <c r="M356" s="176"/>
      <c r="N356" s="177"/>
      <c r="O356" s="177"/>
      <c r="P356" s="177"/>
      <c r="Q356" s="177"/>
      <c r="R356" s="177"/>
      <c r="S356" s="177"/>
      <c r="T356" s="178"/>
      <c r="AT356" s="172" t="s">
        <v>175</v>
      </c>
      <c r="AU356" s="172" t="s">
        <v>88</v>
      </c>
      <c r="AV356" s="12" t="s">
        <v>88</v>
      </c>
      <c r="AW356" s="12" t="s">
        <v>36</v>
      </c>
      <c r="AX356" s="12" t="s">
        <v>80</v>
      </c>
      <c r="AY356" s="172" t="s">
        <v>166</v>
      </c>
    </row>
    <row r="357" spans="2:65" s="14" customFormat="1" ht="10.199999999999999">
      <c r="B357" s="205"/>
      <c r="D357" s="171" t="s">
        <v>175</v>
      </c>
      <c r="E357" s="206" t="s">
        <v>1</v>
      </c>
      <c r="F357" s="207" t="s">
        <v>675</v>
      </c>
      <c r="H357" s="208">
        <v>813.32300000000009</v>
      </c>
      <c r="I357" s="209"/>
      <c r="L357" s="205"/>
      <c r="M357" s="210"/>
      <c r="N357" s="211"/>
      <c r="O357" s="211"/>
      <c r="P357" s="211"/>
      <c r="Q357" s="211"/>
      <c r="R357" s="211"/>
      <c r="S357" s="211"/>
      <c r="T357" s="212"/>
      <c r="AT357" s="206" t="s">
        <v>175</v>
      </c>
      <c r="AU357" s="206" t="s">
        <v>88</v>
      </c>
      <c r="AV357" s="14" t="s">
        <v>181</v>
      </c>
      <c r="AW357" s="14" t="s">
        <v>36</v>
      </c>
      <c r="AX357" s="14" t="s">
        <v>80</v>
      </c>
      <c r="AY357" s="206" t="s">
        <v>166</v>
      </c>
    </row>
    <row r="358" spans="2:65" s="12" customFormat="1" ht="10.199999999999999">
      <c r="B358" s="170"/>
      <c r="D358" s="171" t="s">
        <v>175</v>
      </c>
      <c r="E358" s="172" t="s">
        <v>1</v>
      </c>
      <c r="F358" s="173" t="s">
        <v>887</v>
      </c>
      <c r="H358" s="174">
        <v>8.4830000000000005</v>
      </c>
      <c r="I358" s="175"/>
      <c r="L358" s="170"/>
      <c r="M358" s="176"/>
      <c r="N358" s="177"/>
      <c r="O358" s="177"/>
      <c r="P358" s="177"/>
      <c r="Q358" s="177"/>
      <c r="R358" s="177"/>
      <c r="S358" s="177"/>
      <c r="T358" s="178"/>
      <c r="AT358" s="172" t="s">
        <v>175</v>
      </c>
      <c r="AU358" s="172" t="s">
        <v>88</v>
      </c>
      <c r="AV358" s="12" t="s">
        <v>88</v>
      </c>
      <c r="AW358" s="12" t="s">
        <v>36</v>
      </c>
      <c r="AX358" s="12" t="s">
        <v>80</v>
      </c>
      <c r="AY358" s="172" t="s">
        <v>166</v>
      </c>
    </row>
    <row r="359" spans="2:65" s="12" customFormat="1" ht="10.199999999999999">
      <c r="B359" s="170"/>
      <c r="D359" s="171" t="s">
        <v>175</v>
      </c>
      <c r="E359" s="172" t="s">
        <v>1</v>
      </c>
      <c r="F359" s="173" t="s">
        <v>888</v>
      </c>
      <c r="H359" s="174">
        <v>58.186</v>
      </c>
      <c r="I359" s="175"/>
      <c r="L359" s="170"/>
      <c r="M359" s="176"/>
      <c r="N359" s="177"/>
      <c r="O359" s="177"/>
      <c r="P359" s="177"/>
      <c r="Q359" s="177"/>
      <c r="R359" s="177"/>
      <c r="S359" s="177"/>
      <c r="T359" s="178"/>
      <c r="AT359" s="172" t="s">
        <v>175</v>
      </c>
      <c r="AU359" s="172" t="s">
        <v>88</v>
      </c>
      <c r="AV359" s="12" t="s">
        <v>88</v>
      </c>
      <c r="AW359" s="12" t="s">
        <v>36</v>
      </c>
      <c r="AX359" s="12" t="s">
        <v>80</v>
      </c>
      <c r="AY359" s="172" t="s">
        <v>166</v>
      </c>
    </row>
    <row r="360" spans="2:65" s="12" customFormat="1" ht="10.199999999999999">
      <c r="B360" s="170"/>
      <c r="D360" s="171" t="s">
        <v>175</v>
      </c>
      <c r="E360" s="172" t="s">
        <v>1</v>
      </c>
      <c r="F360" s="173" t="s">
        <v>889</v>
      </c>
      <c r="H360" s="174">
        <v>-4.41</v>
      </c>
      <c r="I360" s="175"/>
      <c r="L360" s="170"/>
      <c r="M360" s="176"/>
      <c r="N360" s="177"/>
      <c r="O360" s="177"/>
      <c r="P360" s="177"/>
      <c r="Q360" s="177"/>
      <c r="R360" s="177"/>
      <c r="S360" s="177"/>
      <c r="T360" s="178"/>
      <c r="AT360" s="172" t="s">
        <v>175</v>
      </c>
      <c r="AU360" s="172" t="s">
        <v>88</v>
      </c>
      <c r="AV360" s="12" t="s">
        <v>88</v>
      </c>
      <c r="AW360" s="12" t="s">
        <v>36</v>
      </c>
      <c r="AX360" s="12" t="s">
        <v>80</v>
      </c>
      <c r="AY360" s="172" t="s">
        <v>166</v>
      </c>
    </row>
    <row r="361" spans="2:65" s="12" customFormat="1" ht="10.199999999999999">
      <c r="B361" s="170"/>
      <c r="D361" s="171" t="s">
        <v>175</v>
      </c>
      <c r="E361" s="172" t="s">
        <v>1</v>
      </c>
      <c r="F361" s="173" t="s">
        <v>890</v>
      </c>
      <c r="H361" s="174">
        <v>2.6640000000000001</v>
      </c>
      <c r="I361" s="175"/>
      <c r="L361" s="170"/>
      <c r="M361" s="176"/>
      <c r="N361" s="177"/>
      <c r="O361" s="177"/>
      <c r="P361" s="177"/>
      <c r="Q361" s="177"/>
      <c r="R361" s="177"/>
      <c r="S361" s="177"/>
      <c r="T361" s="178"/>
      <c r="AT361" s="172" t="s">
        <v>175</v>
      </c>
      <c r="AU361" s="172" t="s">
        <v>88</v>
      </c>
      <c r="AV361" s="12" t="s">
        <v>88</v>
      </c>
      <c r="AW361" s="12" t="s">
        <v>36</v>
      </c>
      <c r="AX361" s="12" t="s">
        <v>80</v>
      </c>
      <c r="AY361" s="172" t="s">
        <v>166</v>
      </c>
    </row>
    <row r="362" spans="2:65" s="12" customFormat="1" ht="10.199999999999999">
      <c r="B362" s="170"/>
      <c r="D362" s="171" t="s">
        <v>175</v>
      </c>
      <c r="E362" s="172" t="s">
        <v>1</v>
      </c>
      <c r="F362" s="173" t="s">
        <v>891</v>
      </c>
      <c r="H362" s="174">
        <v>13.6</v>
      </c>
      <c r="I362" s="175"/>
      <c r="L362" s="170"/>
      <c r="M362" s="176"/>
      <c r="N362" s="177"/>
      <c r="O362" s="177"/>
      <c r="P362" s="177"/>
      <c r="Q362" s="177"/>
      <c r="R362" s="177"/>
      <c r="S362" s="177"/>
      <c r="T362" s="178"/>
      <c r="AT362" s="172" t="s">
        <v>175</v>
      </c>
      <c r="AU362" s="172" t="s">
        <v>88</v>
      </c>
      <c r="AV362" s="12" t="s">
        <v>88</v>
      </c>
      <c r="AW362" s="12" t="s">
        <v>36</v>
      </c>
      <c r="AX362" s="12" t="s">
        <v>80</v>
      </c>
      <c r="AY362" s="172" t="s">
        <v>166</v>
      </c>
    </row>
    <row r="363" spans="2:65" s="14" customFormat="1" ht="10.199999999999999">
      <c r="B363" s="205"/>
      <c r="D363" s="171" t="s">
        <v>175</v>
      </c>
      <c r="E363" s="206" t="s">
        <v>1</v>
      </c>
      <c r="F363" s="207" t="s">
        <v>675</v>
      </c>
      <c r="H363" s="208">
        <v>78.522999999999996</v>
      </c>
      <c r="I363" s="209"/>
      <c r="L363" s="205"/>
      <c r="M363" s="210"/>
      <c r="N363" s="211"/>
      <c r="O363" s="211"/>
      <c r="P363" s="211"/>
      <c r="Q363" s="211"/>
      <c r="R363" s="211"/>
      <c r="S363" s="211"/>
      <c r="T363" s="212"/>
      <c r="AT363" s="206" t="s">
        <v>175</v>
      </c>
      <c r="AU363" s="206" t="s">
        <v>88</v>
      </c>
      <c r="AV363" s="14" t="s">
        <v>181</v>
      </c>
      <c r="AW363" s="14" t="s">
        <v>36</v>
      </c>
      <c r="AX363" s="14" t="s">
        <v>80</v>
      </c>
      <c r="AY363" s="206" t="s">
        <v>166</v>
      </c>
    </row>
    <row r="364" spans="2:65" s="13" customFormat="1" ht="10.199999999999999">
      <c r="B364" s="194"/>
      <c r="D364" s="171" t="s">
        <v>175</v>
      </c>
      <c r="E364" s="195" t="s">
        <v>1</v>
      </c>
      <c r="F364" s="196" t="s">
        <v>367</v>
      </c>
      <c r="H364" s="197">
        <v>891.84600000000012</v>
      </c>
      <c r="I364" s="198"/>
      <c r="L364" s="194"/>
      <c r="M364" s="199"/>
      <c r="N364" s="200"/>
      <c r="O364" s="200"/>
      <c r="P364" s="200"/>
      <c r="Q364" s="200"/>
      <c r="R364" s="200"/>
      <c r="S364" s="200"/>
      <c r="T364" s="201"/>
      <c r="AT364" s="195" t="s">
        <v>175</v>
      </c>
      <c r="AU364" s="195" t="s">
        <v>88</v>
      </c>
      <c r="AV364" s="13" t="s">
        <v>173</v>
      </c>
      <c r="AW364" s="13" t="s">
        <v>36</v>
      </c>
      <c r="AX364" s="13" t="s">
        <v>21</v>
      </c>
      <c r="AY364" s="195" t="s">
        <v>166</v>
      </c>
    </row>
    <row r="365" spans="2:65" s="1" customFormat="1" ht="36" customHeight="1">
      <c r="B365" s="156"/>
      <c r="C365" s="157" t="s">
        <v>501</v>
      </c>
      <c r="D365" s="157" t="s">
        <v>168</v>
      </c>
      <c r="E365" s="158" t="s">
        <v>892</v>
      </c>
      <c r="F365" s="159" t="s">
        <v>893</v>
      </c>
      <c r="G365" s="160" t="s">
        <v>197</v>
      </c>
      <c r="H365" s="161">
        <v>891.846</v>
      </c>
      <c r="I365" s="162"/>
      <c r="J365" s="163">
        <f>ROUND(I365*H365,2)</f>
        <v>0</v>
      </c>
      <c r="K365" s="159" t="s">
        <v>172</v>
      </c>
      <c r="L365" s="32"/>
      <c r="M365" s="164" t="s">
        <v>1</v>
      </c>
      <c r="N365" s="165" t="s">
        <v>45</v>
      </c>
      <c r="O365" s="55"/>
      <c r="P365" s="166">
        <f>O365*H365</f>
        <v>0</v>
      </c>
      <c r="Q365" s="166">
        <v>7.9000000000000008E-3</v>
      </c>
      <c r="R365" s="166">
        <f>Q365*H365</f>
        <v>7.0455834000000008</v>
      </c>
      <c r="S365" s="166">
        <v>0</v>
      </c>
      <c r="T365" s="167">
        <f>S365*H365</f>
        <v>0</v>
      </c>
      <c r="AR365" s="168" t="s">
        <v>173</v>
      </c>
      <c r="AT365" s="168" t="s">
        <v>168</v>
      </c>
      <c r="AU365" s="168" t="s">
        <v>88</v>
      </c>
      <c r="AY365" s="17" t="s">
        <v>166</v>
      </c>
      <c r="BE365" s="169">
        <f>IF(N365="základní",J365,0)</f>
        <v>0</v>
      </c>
      <c r="BF365" s="169">
        <f>IF(N365="snížená",J365,0)</f>
        <v>0</v>
      </c>
      <c r="BG365" s="169">
        <f>IF(N365="zákl. přenesená",J365,0)</f>
        <v>0</v>
      </c>
      <c r="BH365" s="169">
        <f>IF(N365="sníž. přenesená",J365,0)</f>
        <v>0</v>
      </c>
      <c r="BI365" s="169">
        <f>IF(N365="nulová",J365,0)</f>
        <v>0</v>
      </c>
      <c r="BJ365" s="17" t="s">
        <v>21</v>
      </c>
      <c r="BK365" s="169">
        <f>ROUND(I365*H365,2)</f>
        <v>0</v>
      </c>
      <c r="BL365" s="17" t="s">
        <v>173</v>
      </c>
      <c r="BM365" s="168" t="s">
        <v>894</v>
      </c>
    </row>
    <row r="366" spans="2:65" s="1" customFormat="1" ht="36" customHeight="1">
      <c r="B366" s="156"/>
      <c r="C366" s="157" t="s">
        <v>506</v>
      </c>
      <c r="D366" s="157" t="s">
        <v>168</v>
      </c>
      <c r="E366" s="158" t="s">
        <v>895</v>
      </c>
      <c r="F366" s="159" t="s">
        <v>896</v>
      </c>
      <c r="G366" s="160" t="s">
        <v>197</v>
      </c>
      <c r="H366" s="161">
        <v>154.97999999999999</v>
      </c>
      <c r="I366" s="162"/>
      <c r="J366" s="163">
        <f>ROUND(I366*H366,2)</f>
        <v>0</v>
      </c>
      <c r="K366" s="159" t="s">
        <v>172</v>
      </c>
      <c r="L366" s="32"/>
      <c r="M366" s="164" t="s">
        <v>1</v>
      </c>
      <c r="N366" s="165" t="s">
        <v>45</v>
      </c>
      <c r="O366" s="55"/>
      <c r="P366" s="166">
        <f>O366*H366</f>
        <v>0</v>
      </c>
      <c r="Q366" s="166">
        <v>1.54E-2</v>
      </c>
      <c r="R366" s="166">
        <f>Q366*H366</f>
        <v>2.386692</v>
      </c>
      <c r="S366" s="166">
        <v>0</v>
      </c>
      <c r="T366" s="167">
        <f>S366*H366</f>
        <v>0</v>
      </c>
      <c r="AR366" s="168" t="s">
        <v>173</v>
      </c>
      <c r="AT366" s="168" t="s">
        <v>168</v>
      </c>
      <c r="AU366" s="168" t="s">
        <v>88</v>
      </c>
      <c r="AY366" s="17" t="s">
        <v>166</v>
      </c>
      <c r="BE366" s="169">
        <f>IF(N366="základní",J366,0)</f>
        <v>0</v>
      </c>
      <c r="BF366" s="169">
        <f>IF(N366="snížená",J366,0)</f>
        <v>0</v>
      </c>
      <c r="BG366" s="169">
        <f>IF(N366="zákl. přenesená",J366,0)</f>
        <v>0</v>
      </c>
      <c r="BH366" s="169">
        <f>IF(N366="sníž. přenesená",J366,0)</f>
        <v>0</v>
      </c>
      <c r="BI366" s="169">
        <f>IF(N366="nulová",J366,0)</f>
        <v>0</v>
      </c>
      <c r="BJ366" s="17" t="s">
        <v>21</v>
      </c>
      <c r="BK366" s="169">
        <f>ROUND(I366*H366,2)</f>
        <v>0</v>
      </c>
      <c r="BL366" s="17" t="s">
        <v>173</v>
      </c>
      <c r="BM366" s="168" t="s">
        <v>897</v>
      </c>
    </row>
    <row r="367" spans="2:65" s="12" customFormat="1" ht="10.199999999999999">
      <c r="B367" s="170"/>
      <c r="D367" s="171" t="s">
        <v>175</v>
      </c>
      <c r="E367" s="172" t="s">
        <v>1</v>
      </c>
      <c r="F367" s="173" t="s">
        <v>898</v>
      </c>
      <c r="H367" s="174">
        <v>11.6</v>
      </c>
      <c r="I367" s="175"/>
      <c r="L367" s="170"/>
      <c r="M367" s="176"/>
      <c r="N367" s="177"/>
      <c r="O367" s="177"/>
      <c r="P367" s="177"/>
      <c r="Q367" s="177"/>
      <c r="R367" s="177"/>
      <c r="S367" s="177"/>
      <c r="T367" s="178"/>
      <c r="AT367" s="172" t="s">
        <v>175</v>
      </c>
      <c r="AU367" s="172" t="s">
        <v>88</v>
      </c>
      <c r="AV367" s="12" t="s">
        <v>88</v>
      </c>
      <c r="AW367" s="12" t="s">
        <v>36</v>
      </c>
      <c r="AX367" s="12" t="s">
        <v>80</v>
      </c>
      <c r="AY367" s="172" t="s">
        <v>166</v>
      </c>
    </row>
    <row r="368" spans="2:65" s="12" customFormat="1" ht="10.199999999999999">
      <c r="B368" s="170"/>
      <c r="D368" s="171" t="s">
        <v>175</v>
      </c>
      <c r="E368" s="172" t="s">
        <v>1</v>
      </c>
      <c r="F368" s="173" t="s">
        <v>899</v>
      </c>
      <c r="H368" s="174">
        <v>13.56</v>
      </c>
      <c r="I368" s="175"/>
      <c r="L368" s="170"/>
      <c r="M368" s="176"/>
      <c r="N368" s="177"/>
      <c r="O368" s="177"/>
      <c r="P368" s="177"/>
      <c r="Q368" s="177"/>
      <c r="R368" s="177"/>
      <c r="S368" s="177"/>
      <c r="T368" s="178"/>
      <c r="AT368" s="172" t="s">
        <v>175</v>
      </c>
      <c r="AU368" s="172" t="s">
        <v>88</v>
      </c>
      <c r="AV368" s="12" t="s">
        <v>88</v>
      </c>
      <c r="AW368" s="12" t="s">
        <v>36</v>
      </c>
      <c r="AX368" s="12" t="s">
        <v>80</v>
      </c>
      <c r="AY368" s="172" t="s">
        <v>166</v>
      </c>
    </row>
    <row r="369" spans="2:65" s="12" customFormat="1" ht="10.199999999999999">
      <c r="B369" s="170"/>
      <c r="D369" s="171" t="s">
        <v>175</v>
      </c>
      <c r="E369" s="172" t="s">
        <v>1</v>
      </c>
      <c r="F369" s="173" t="s">
        <v>900</v>
      </c>
      <c r="H369" s="174">
        <v>7.6</v>
      </c>
      <c r="I369" s="175"/>
      <c r="L369" s="170"/>
      <c r="M369" s="176"/>
      <c r="N369" s="177"/>
      <c r="O369" s="177"/>
      <c r="P369" s="177"/>
      <c r="Q369" s="177"/>
      <c r="R369" s="177"/>
      <c r="S369" s="177"/>
      <c r="T369" s="178"/>
      <c r="AT369" s="172" t="s">
        <v>175</v>
      </c>
      <c r="AU369" s="172" t="s">
        <v>88</v>
      </c>
      <c r="AV369" s="12" t="s">
        <v>88</v>
      </c>
      <c r="AW369" s="12" t="s">
        <v>36</v>
      </c>
      <c r="AX369" s="12" t="s">
        <v>80</v>
      </c>
      <c r="AY369" s="172" t="s">
        <v>166</v>
      </c>
    </row>
    <row r="370" spans="2:65" s="12" customFormat="1" ht="10.199999999999999">
      <c r="B370" s="170"/>
      <c r="D370" s="171" t="s">
        <v>175</v>
      </c>
      <c r="E370" s="172" t="s">
        <v>1</v>
      </c>
      <c r="F370" s="173" t="s">
        <v>901</v>
      </c>
      <c r="H370" s="174">
        <v>7.6</v>
      </c>
      <c r="I370" s="175"/>
      <c r="L370" s="170"/>
      <c r="M370" s="176"/>
      <c r="N370" s="177"/>
      <c r="O370" s="177"/>
      <c r="P370" s="177"/>
      <c r="Q370" s="177"/>
      <c r="R370" s="177"/>
      <c r="S370" s="177"/>
      <c r="T370" s="178"/>
      <c r="AT370" s="172" t="s">
        <v>175</v>
      </c>
      <c r="AU370" s="172" t="s">
        <v>88</v>
      </c>
      <c r="AV370" s="12" t="s">
        <v>88</v>
      </c>
      <c r="AW370" s="12" t="s">
        <v>36</v>
      </c>
      <c r="AX370" s="12" t="s">
        <v>80</v>
      </c>
      <c r="AY370" s="172" t="s">
        <v>166</v>
      </c>
    </row>
    <row r="371" spans="2:65" s="12" customFormat="1" ht="10.199999999999999">
      <c r="B371" s="170"/>
      <c r="D371" s="171" t="s">
        <v>175</v>
      </c>
      <c r="E371" s="172" t="s">
        <v>1</v>
      </c>
      <c r="F371" s="173" t="s">
        <v>902</v>
      </c>
      <c r="H371" s="174">
        <v>11.6</v>
      </c>
      <c r="I371" s="175"/>
      <c r="L371" s="170"/>
      <c r="M371" s="176"/>
      <c r="N371" s="177"/>
      <c r="O371" s="177"/>
      <c r="P371" s="177"/>
      <c r="Q371" s="177"/>
      <c r="R371" s="177"/>
      <c r="S371" s="177"/>
      <c r="T371" s="178"/>
      <c r="AT371" s="172" t="s">
        <v>175</v>
      </c>
      <c r="AU371" s="172" t="s">
        <v>88</v>
      </c>
      <c r="AV371" s="12" t="s">
        <v>88</v>
      </c>
      <c r="AW371" s="12" t="s">
        <v>36</v>
      </c>
      <c r="AX371" s="12" t="s">
        <v>80</v>
      </c>
      <c r="AY371" s="172" t="s">
        <v>166</v>
      </c>
    </row>
    <row r="372" spans="2:65" s="12" customFormat="1" ht="10.199999999999999">
      <c r="B372" s="170"/>
      <c r="D372" s="171" t="s">
        <v>175</v>
      </c>
      <c r="E372" s="172" t="s">
        <v>1</v>
      </c>
      <c r="F372" s="173" t="s">
        <v>903</v>
      </c>
      <c r="H372" s="174">
        <v>14.14</v>
      </c>
      <c r="I372" s="175"/>
      <c r="L372" s="170"/>
      <c r="M372" s="176"/>
      <c r="N372" s="177"/>
      <c r="O372" s="177"/>
      <c r="P372" s="177"/>
      <c r="Q372" s="177"/>
      <c r="R372" s="177"/>
      <c r="S372" s="177"/>
      <c r="T372" s="178"/>
      <c r="AT372" s="172" t="s">
        <v>175</v>
      </c>
      <c r="AU372" s="172" t="s">
        <v>88</v>
      </c>
      <c r="AV372" s="12" t="s">
        <v>88</v>
      </c>
      <c r="AW372" s="12" t="s">
        <v>36</v>
      </c>
      <c r="AX372" s="12" t="s">
        <v>80</v>
      </c>
      <c r="AY372" s="172" t="s">
        <v>166</v>
      </c>
    </row>
    <row r="373" spans="2:65" s="12" customFormat="1" ht="10.199999999999999">
      <c r="B373" s="170"/>
      <c r="D373" s="171" t="s">
        <v>175</v>
      </c>
      <c r="E373" s="172" t="s">
        <v>1</v>
      </c>
      <c r="F373" s="173" t="s">
        <v>904</v>
      </c>
      <c r="H373" s="174">
        <v>8.6</v>
      </c>
      <c r="I373" s="175"/>
      <c r="L373" s="170"/>
      <c r="M373" s="176"/>
      <c r="N373" s="177"/>
      <c r="O373" s="177"/>
      <c r="P373" s="177"/>
      <c r="Q373" s="177"/>
      <c r="R373" s="177"/>
      <c r="S373" s="177"/>
      <c r="T373" s="178"/>
      <c r="AT373" s="172" t="s">
        <v>175</v>
      </c>
      <c r="AU373" s="172" t="s">
        <v>88</v>
      </c>
      <c r="AV373" s="12" t="s">
        <v>88</v>
      </c>
      <c r="AW373" s="12" t="s">
        <v>36</v>
      </c>
      <c r="AX373" s="12" t="s">
        <v>80</v>
      </c>
      <c r="AY373" s="172" t="s">
        <v>166</v>
      </c>
    </row>
    <row r="374" spans="2:65" s="12" customFormat="1" ht="10.199999999999999">
      <c r="B374" s="170"/>
      <c r="D374" s="171" t="s">
        <v>175</v>
      </c>
      <c r="E374" s="172" t="s">
        <v>1</v>
      </c>
      <c r="F374" s="173" t="s">
        <v>905</v>
      </c>
      <c r="H374" s="174">
        <v>8.6</v>
      </c>
      <c r="I374" s="175"/>
      <c r="L374" s="170"/>
      <c r="M374" s="176"/>
      <c r="N374" s="177"/>
      <c r="O374" s="177"/>
      <c r="P374" s="177"/>
      <c r="Q374" s="177"/>
      <c r="R374" s="177"/>
      <c r="S374" s="177"/>
      <c r="T374" s="178"/>
      <c r="AT374" s="172" t="s">
        <v>175</v>
      </c>
      <c r="AU374" s="172" t="s">
        <v>88</v>
      </c>
      <c r="AV374" s="12" t="s">
        <v>88</v>
      </c>
      <c r="AW374" s="12" t="s">
        <v>36</v>
      </c>
      <c r="AX374" s="12" t="s">
        <v>80</v>
      </c>
      <c r="AY374" s="172" t="s">
        <v>166</v>
      </c>
    </row>
    <row r="375" spans="2:65" s="12" customFormat="1" ht="10.199999999999999">
      <c r="B375" s="170"/>
      <c r="D375" s="171" t="s">
        <v>175</v>
      </c>
      <c r="E375" s="172" t="s">
        <v>1</v>
      </c>
      <c r="F375" s="173" t="s">
        <v>906</v>
      </c>
      <c r="H375" s="174">
        <v>39.880000000000003</v>
      </c>
      <c r="I375" s="175"/>
      <c r="L375" s="170"/>
      <c r="M375" s="176"/>
      <c r="N375" s="177"/>
      <c r="O375" s="177"/>
      <c r="P375" s="177"/>
      <c r="Q375" s="177"/>
      <c r="R375" s="177"/>
      <c r="S375" s="177"/>
      <c r="T375" s="178"/>
      <c r="AT375" s="172" t="s">
        <v>175</v>
      </c>
      <c r="AU375" s="172" t="s">
        <v>88</v>
      </c>
      <c r="AV375" s="12" t="s">
        <v>88</v>
      </c>
      <c r="AW375" s="12" t="s">
        <v>36</v>
      </c>
      <c r="AX375" s="12" t="s">
        <v>80</v>
      </c>
      <c r="AY375" s="172" t="s">
        <v>166</v>
      </c>
    </row>
    <row r="376" spans="2:65" s="12" customFormat="1" ht="10.199999999999999">
      <c r="B376" s="170"/>
      <c r="D376" s="171" t="s">
        <v>175</v>
      </c>
      <c r="E376" s="172" t="s">
        <v>1</v>
      </c>
      <c r="F376" s="173" t="s">
        <v>907</v>
      </c>
      <c r="H376" s="174">
        <v>15</v>
      </c>
      <c r="I376" s="175"/>
      <c r="L376" s="170"/>
      <c r="M376" s="176"/>
      <c r="N376" s="177"/>
      <c r="O376" s="177"/>
      <c r="P376" s="177"/>
      <c r="Q376" s="177"/>
      <c r="R376" s="177"/>
      <c r="S376" s="177"/>
      <c r="T376" s="178"/>
      <c r="AT376" s="172" t="s">
        <v>175</v>
      </c>
      <c r="AU376" s="172" t="s">
        <v>88</v>
      </c>
      <c r="AV376" s="12" t="s">
        <v>88</v>
      </c>
      <c r="AW376" s="12" t="s">
        <v>36</v>
      </c>
      <c r="AX376" s="12" t="s">
        <v>80</v>
      </c>
      <c r="AY376" s="172" t="s">
        <v>166</v>
      </c>
    </row>
    <row r="377" spans="2:65" s="12" customFormat="1" ht="10.199999999999999">
      <c r="B377" s="170"/>
      <c r="D377" s="171" t="s">
        <v>175</v>
      </c>
      <c r="E377" s="172" t="s">
        <v>1</v>
      </c>
      <c r="F377" s="173" t="s">
        <v>908</v>
      </c>
      <c r="H377" s="174">
        <v>16.8</v>
      </c>
      <c r="I377" s="175"/>
      <c r="L377" s="170"/>
      <c r="M377" s="176"/>
      <c r="N377" s="177"/>
      <c r="O377" s="177"/>
      <c r="P377" s="177"/>
      <c r="Q377" s="177"/>
      <c r="R377" s="177"/>
      <c r="S377" s="177"/>
      <c r="T377" s="178"/>
      <c r="AT377" s="172" t="s">
        <v>175</v>
      </c>
      <c r="AU377" s="172" t="s">
        <v>88</v>
      </c>
      <c r="AV377" s="12" t="s">
        <v>88</v>
      </c>
      <c r="AW377" s="12" t="s">
        <v>36</v>
      </c>
      <c r="AX377" s="12" t="s">
        <v>80</v>
      </c>
      <c r="AY377" s="172" t="s">
        <v>166</v>
      </c>
    </row>
    <row r="378" spans="2:65" s="13" customFormat="1" ht="10.199999999999999">
      <c r="B378" s="194"/>
      <c r="D378" s="171" t="s">
        <v>175</v>
      </c>
      <c r="E378" s="195" t="s">
        <v>1</v>
      </c>
      <c r="F378" s="196" t="s">
        <v>367</v>
      </c>
      <c r="H378" s="197">
        <v>154.97999999999999</v>
      </c>
      <c r="I378" s="198"/>
      <c r="L378" s="194"/>
      <c r="M378" s="199"/>
      <c r="N378" s="200"/>
      <c r="O378" s="200"/>
      <c r="P378" s="200"/>
      <c r="Q378" s="200"/>
      <c r="R378" s="200"/>
      <c r="S378" s="200"/>
      <c r="T378" s="201"/>
      <c r="AT378" s="195" t="s">
        <v>175</v>
      </c>
      <c r="AU378" s="195" t="s">
        <v>88</v>
      </c>
      <c r="AV378" s="13" t="s">
        <v>173</v>
      </c>
      <c r="AW378" s="13" t="s">
        <v>36</v>
      </c>
      <c r="AX378" s="13" t="s">
        <v>21</v>
      </c>
      <c r="AY378" s="195" t="s">
        <v>166</v>
      </c>
    </row>
    <row r="379" spans="2:65" s="1" customFormat="1" ht="36" customHeight="1">
      <c r="B379" s="156"/>
      <c r="C379" s="157" t="s">
        <v>510</v>
      </c>
      <c r="D379" s="157" t="s">
        <v>168</v>
      </c>
      <c r="E379" s="158" t="s">
        <v>909</v>
      </c>
      <c r="F379" s="159" t="s">
        <v>910</v>
      </c>
      <c r="G379" s="160" t="s">
        <v>197</v>
      </c>
      <c r="H379" s="161">
        <v>348</v>
      </c>
      <c r="I379" s="162"/>
      <c r="J379" s="163">
        <f>ROUND(I379*H379,2)</f>
        <v>0</v>
      </c>
      <c r="K379" s="159" t="s">
        <v>172</v>
      </c>
      <c r="L379" s="32"/>
      <c r="M379" s="164" t="s">
        <v>1</v>
      </c>
      <c r="N379" s="165" t="s">
        <v>45</v>
      </c>
      <c r="O379" s="55"/>
      <c r="P379" s="166">
        <f>O379*H379</f>
        <v>0</v>
      </c>
      <c r="Q379" s="166">
        <v>1.575E-2</v>
      </c>
      <c r="R379" s="166">
        <f>Q379*H379</f>
        <v>5.4809999999999999</v>
      </c>
      <c r="S379" s="166">
        <v>0</v>
      </c>
      <c r="T379" s="167">
        <f>S379*H379</f>
        <v>0</v>
      </c>
      <c r="AR379" s="168" t="s">
        <v>173</v>
      </c>
      <c r="AT379" s="168" t="s">
        <v>168</v>
      </c>
      <c r="AU379" s="168" t="s">
        <v>88</v>
      </c>
      <c r="AY379" s="17" t="s">
        <v>166</v>
      </c>
      <c r="BE379" s="169">
        <f>IF(N379="základní",J379,0)</f>
        <v>0</v>
      </c>
      <c r="BF379" s="169">
        <f>IF(N379="snížená",J379,0)</f>
        <v>0</v>
      </c>
      <c r="BG379" s="169">
        <f>IF(N379="zákl. přenesená",J379,0)</f>
        <v>0</v>
      </c>
      <c r="BH379" s="169">
        <f>IF(N379="sníž. přenesená",J379,0)</f>
        <v>0</v>
      </c>
      <c r="BI379" s="169">
        <f>IF(N379="nulová",J379,0)</f>
        <v>0</v>
      </c>
      <c r="BJ379" s="17" t="s">
        <v>21</v>
      </c>
      <c r="BK379" s="169">
        <f>ROUND(I379*H379,2)</f>
        <v>0</v>
      </c>
      <c r="BL379" s="17" t="s">
        <v>173</v>
      </c>
      <c r="BM379" s="168" t="s">
        <v>911</v>
      </c>
    </row>
    <row r="380" spans="2:65" s="12" customFormat="1" ht="10.199999999999999">
      <c r="B380" s="170"/>
      <c r="D380" s="171" t="s">
        <v>175</v>
      </c>
      <c r="E380" s="172" t="s">
        <v>1</v>
      </c>
      <c r="F380" s="173" t="s">
        <v>912</v>
      </c>
      <c r="H380" s="174">
        <v>348</v>
      </c>
      <c r="I380" s="175"/>
      <c r="L380" s="170"/>
      <c r="M380" s="176"/>
      <c r="N380" s="177"/>
      <c r="O380" s="177"/>
      <c r="P380" s="177"/>
      <c r="Q380" s="177"/>
      <c r="R380" s="177"/>
      <c r="S380" s="177"/>
      <c r="T380" s="178"/>
      <c r="AT380" s="172" t="s">
        <v>175</v>
      </c>
      <c r="AU380" s="172" t="s">
        <v>88</v>
      </c>
      <c r="AV380" s="12" t="s">
        <v>88</v>
      </c>
      <c r="AW380" s="12" t="s">
        <v>36</v>
      </c>
      <c r="AX380" s="12" t="s">
        <v>21</v>
      </c>
      <c r="AY380" s="172" t="s">
        <v>166</v>
      </c>
    </row>
    <row r="381" spans="2:65" s="1" customFormat="1" ht="48" customHeight="1">
      <c r="B381" s="156"/>
      <c r="C381" s="157" t="s">
        <v>514</v>
      </c>
      <c r="D381" s="157" t="s">
        <v>168</v>
      </c>
      <c r="E381" s="158" t="s">
        <v>913</v>
      </c>
      <c r="F381" s="159" t="s">
        <v>914</v>
      </c>
      <c r="G381" s="160" t="s">
        <v>197</v>
      </c>
      <c r="H381" s="161">
        <v>237.22</v>
      </c>
      <c r="I381" s="162"/>
      <c r="J381" s="163">
        <f>ROUND(I381*H381,2)</f>
        <v>0</v>
      </c>
      <c r="K381" s="159" t="s">
        <v>172</v>
      </c>
      <c r="L381" s="32"/>
      <c r="M381" s="164" t="s">
        <v>1</v>
      </c>
      <c r="N381" s="165" t="s">
        <v>45</v>
      </c>
      <c r="O381" s="55"/>
      <c r="P381" s="166">
        <f>O381*H381</f>
        <v>0</v>
      </c>
      <c r="Q381" s="166">
        <v>1.8380000000000001E-2</v>
      </c>
      <c r="R381" s="166">
        <f>Q381*H381</f>
        <v>4.3601036000000004</v>
      </c>
      <c r="S381" s="166">
        <v>0</v>
      </c>
      <c r="T381" s="167">
        <f>S381*H381</f>
        <v>0</v>
      </c>
      <c r="AR381" s="168" t="s">
        <v>173</v>
      </c>
      <c r="AT381" s="168" t="s">
        <v>168</v>
      </c>
      <c r="AU381" s="168" t="s">
        <v>88</v>
      </c>
      <c r="AY381" s="17" t="s">
        <v>166</v>
      </c>
      <c r="BE381" s="169">
        <f>IF(N381="základní",J381,0)</f>
        <v>0</v>
      </c>
      <c r="BF381" s="169">
        <f>IF(N381="snížená",J381,0)</f>
        <v>0</v>
      </c>
      <c r="BG381" s="169">
        <f>IF(N381="zákl. přenesená",J381,0)</f>
        <v>0</v>
      </c>
      <c r="BH381" s="169">
        <f>IF(N381="sníž. přenesená",J381,0)</f>
        <v>0</v>
      </c>
      <c r="BI381" s="169">
        <f>IF(N381="nulová",J381,0)</f>
        <v>0</v>
      </c>
      <c r="BJ381" s="17" t="s">
        <v>21</v>
      </c>
      <c r="BK381" s="169">
        <f>ROUND(I381*H381,2)</f>
        <v>0</v>
      </c>
      <c r="BL381" s="17" t="s">
        <v>173</v>
      </c>
      <c r="BM381" s="168" t="s">
        <v>915</v>
      </c>
    </row>
    <row r="382" spans="2:65" s="12" customFormat="1" ht="10.199999999999999">
      <c r="B382" s="170"/>
      <c r="D382" s="171" t="s">
        <v>175</v>
      </c>
      <c r="E382" s="172" t="s">
        <v>1</v>
      </c>
      <c r="F382" s="173" t="s">
        <v>916</v>
      </c>
      <c r="H382" s="174">
        <v>237.22</v>
      </c>
      <c r="I382" s="175"/>
      <c r="L382" s="170"/>
      <c r="M382" s="176"/>
      <c r="N382" s="177"/>
      <c r="O382" s="177"/>
      <c r="P382" s="177"/>
      <c r="Q382" s="177"/>
      <c r="R382" s="177"/>
      <c r="S382" s="177"/>
      <c r="T382" s="178"/>
      <c r="AT382" s="172" t="s">
        <v>175</v>
      </c>
      <c r="AU382" s="172" t="s">
        <v>88</v>
      </c>
      <c r="AV382" s="12" t="s">
        <v>88</v>
      </c>
      <c r="AW382" s="12" t="s">
        <v>36</v>
      </c>
      <c r="AX382" s="12" t="s">
        <v>21</v>
      </c>
      <c r="AY382" s="172" t="s">
        <v>166</v>
      </c>
    </row>
    <row r="383" spans="2:65" s="1" customFormat="1" ht="36" customHeight="1">
      <c r="B383" s="156"/>
      <c r="C383" s="157" t="s">
        <v>520</v>
      </c>
      <c r="D383" s="157" t="s">
        <v>168</v>
      </c>
      <c r="E383" s="158" t="s">
        <v>917</v>
      </c>
      <c r="F383" s="159" t="s">
        <v>918</v>
      </c>
      <c r="G383" s="160" t="s">
        <v>197</v>
      </c>
      <c r="H383" s="161">
        <v>237.22</v>
      </c>
      <c r="I383" s="162"/>
      <c r="J383" s="163">
        <f>ROUND(I383*H383,2)</f>
        <v>0</v>
      </c>
      <c r="K383" s="159" t="s">
        <v>172</v>
      </c>
      <c r="L383" s="32"/>
      <c r="M383" s="164" t="s">
        <v>1</v>
      </c>
      <c r="N383" s="165" t="s">
        <v>45</v>
      </c>
      <c r="O383" s="55"/>
      <c r="P383" s="166">
        <f>O383*H383</f>
        <v>0</v>
      </c>
      <c r="Q383" s="166">
        <v>7.9000000000000008E-3</v>
      </c>
      <c r="R383" s="166">
        <f>Q383*H383</f>
        <v>1.8740380000000001</v>
      </c>
      <c r="S383" s="166">
        <v>0</v>
      </c>
      <c r="T383" s="167">
        <f>S383*H383</f>
        <v>0</v>
      </c>
      <c r="AR383" s="168" t="s">
        <v>173</v>
      </c>
      <c r="AT383" s="168" t="s">
        <v>168</v>
      </c>
      <c r="AU383" s="168" t="s">
        <v>88</v>
      </c>
      <c r="AY383" s="17" t="s">
        <v>166</v>
      </c>
      <c r="BE383" s="169">
        <f>IF(N383="základní",J383,0)</f>
        <v>0</v>
      </c>
      <c r="BF383" s="169">
        <f>IF(N383="snížená",J383,0)</f>
        <v>0</v>
      </c>
      <c r="BG383" s="169">
        <f>IF(N383="zákl. přenesená",J383,0)</f>
        <v>0</v>
      </c>
      <c r="BH383" s="169">
        <f>IF(N383="sníž. přenesená",J383,0)</f>
        <v>0</v>
      </c>
      <c r="BI383" s="169">
        <f>IF(N383="nulová",J383,0)</f>
        <v>0</v>
      </c>
      <c r="BJ383" s="17" t="s">
        <v>21</v>
      </c>
      <c r="BK383" s="169">
        <f>ROUND(I383*H383,2)</f>
        <v>0</v>
      </c>
      <c r="BL383" s="17" t="s">
        <v>173</v>
      </c>
      <c r="BM383" s="168" t="s">
        <v>919</v>
      </c>
    </row>
    <row r="384" spans="2:65" s="11" customFormat="1" ht="22.8" customHeight="1">
      <c r="B384" s="143"/>
      <c r="D384" s="144" t="s">
        <v>79</v>
      </c>
      <c r="E384" s="154" t="s">
        <v>920</v>
      </c>
      <c r="F384" s="154" t="s">
        <v>921</v>
      </c>
      <c r="I384" s="146"/>
      <c r="J384" s="155">
        <f>BK384</f>
        <v>0</v>
      </c>
      <c r="L384" s="143"/>
      <c r="M384" s="148"/>
      <c r="N384" s="149"/>
      <c r="O384" s="149"/>
      <c r="P384" s="150">
        <f>SUM(P385:P469)</f>
        <v>0</v>
      </c>
      <c r="Q384" s="149"/>
      <c r="R384" s="150">
        <f>SUM(R385:R469)</f>
        <v>9.648269130000001</v>
      </c>
      <c r="S384" s="149"/>
      <c r="T384" s="151">
        <f>SUM(T385:T469)</f>
        <v>0</v>
      </c>
      <c r="AR384" s="144" t="s">
        <v>21</v>
      </c>
      <c r="AT384" s="152" t="s">
        <v>79</v>
      </c>
      <c r="AU384" s="152" t="s">
        <v>21</v>
      </c>
      <c r="AY384" s="144" t="s">
        <v>166</v>
      </c>
      <c r="BK384" s="153">
        <f>SUM(BK385:BK469)</f>
        <v>0</v>
      </c>
    </row>
    <row r="385" spans="2:65" s="1" customFormat="1" ht="36" customHeight="1">
      <c r="B385" s="156"/>
      <c r="C385" s="157" t="s">
        <v>525</v>
      </c>
      <c r="D385" s="157" t="s">
        <v>168</v>
      </c>
      <c r="E385" s="158" t="s">
        <v>922</v>
      </c>
      <c r="F385" s="159" t="s">
        <v>923</v>
      </c>
      <c r="G385" s="160" t="s">
        <v>197</v>
      </c>
      <c r="H385" s="161">
        <v>246.58699999999999</v>
      </c>
      <c r="I385" s="162"/>
      <c r="J385" s="163">
        <f>ROUND(I385*H385,2)</f>
        <v>0</v>
      </c>
      <c r="K385" s="159" t="s">
        <v>172</v>
      </c>
      <c r="L385" s="32"/>
      <c r="M385" s="164" t="s">
        <v>1</v>
      </c>
      <c r="N385" s="165" t="s">
        <v>45</v>
      </c>
      <c r="O385" s="55"/>
      <c r="P385" s="166">
        <f>O385*H385</f>
        <v>0</v>
      </c>
      <c r="Q385" s="166">
        <v>1.14E-2</v>
      </c>
      <c r="R385" s="166">
        <f>Q385*H385</f>
        <v>2.8110917999999998</v>
      </c>
      <c r="S385" s="166">
        <v>0</v>
      </c>
      <c r="T385" s="167">
        <f>S385*H385</f>
        <v>0</v>
      </c>
      <c r="AR385" s="168" t="s">
        <v>173</v>
      </c>
      <c r="AT385" s="168" t="s">
        <v>168</v>
      </c>
      <c r="AU385" s="168" t="s">
        <v>88</v>
      </c>
      <c r="AY385" s="17" t="s">
        <v>166</v>
      </c>
      <c r="BE385" s="169">
        <f>IF(N385="základní",J385,0)</f>
        <v>0</v>
      </c>
      <c r="BF385" s="169">
        <f>IF(N385="snížená",J385,0)</f>
        <v>0</v>
      </c>
      <c r="BG385" s="169">
        <f>IF(N385="zákl. přenesená",J385,0)</f>
        <v>0</v>
      </c>
      <c r="BH385" s="169">
        <f>IF(N385="sníž. přenesená",J385,0)</f>
        <v>0</v>
      </c>
      <c r="BI385" s="169">
        <f>IF(N385="nulová",J385,0)</f>
        <v>0</v>
      </c>
      <c r="BJ385" s="17" t="s">
        <v>21</v>
      </c>
      <c r="BK385" s="169">
        <f>ROUND(I385*H385,2)</f>
        <v>0</v>
      </c>
      <c r="BL385" s="17" t="s">
        <v>173</v>
      </c>
      <c r="BM385" s="168" t="s">
        <v>924</v>
      </c>
    </row>
    <row r="386" spans="2:65" s="12" customFormat="1" ht="10.199999999999999">
      <c r="B386" s="170"/>
      <c r="D386" s="171" t="s">
        <v>175</v>
      </c>
      <c r="E386" s="172" t="s">
        <v>1</v>
      </c>
      <c r="F386" s="173" t="s">
        <v>925</v>
      </c>
      <c r="H386" s="174">
        <v>69.707999999999998</v>
      </c>
      <c r="I386" s="175"/>
      <c r="L386" s="170"/>
      <c r="M386" s="176"/>
      <c r="N386" s="177"/>
      <c r="O386" s="177"/>
      <c r="P386" s="177"/>
      <c r="Q386" s="177"/>
      <c r="R386" s="177"/>
      <c r="S386" s="177"/>
      <c r="T386" s="178"/>
      <c r="AT386" s="172" t="s">
        <v>175</v>
      </c>
      <c r="AU386" s="172" t="s">
        <v>88</v>
      </c>
      <c r="AV386" s="12" t="s">
        <v>88</v>
      </c>
      <c r="AW386" s="12" t="s">
        <v>36</v>
      </c>
      <c r="AX386" s="12" t="s">
        <v>80</v>
      </c>
      <c r="AY386" s="172" t="s">
        <v>166</v>
      </c>
    </row>
    <row r="387" spans="2:65" s="12" customFormat="1" ht="10.199999999999999">
      <c r="B387" s="170"/>
      <c r="D387" s="171" t="s">
        <v>175</v>
      </c>
      <c r="E387" s="172" t="s">
        <v>1</v>
      </c>
      <c r="F387" s="173" t="s">
        <v>925</v>
      </c>
      <c r="H387" s="174">
        <v>69.707999999999998</v>
      </c>
      <c r="I387" s="175"/>
      <c r="L387" s="170"/>
      <c r="M387" s="176"/>
      <c r="N387" s="177"/>
      <c r="O387" s="177"/>
      <c r="P387" s="177"/>
      <c r="Q387" s="177"/>
      <c r="R387" s="177"/>
      <c r="S387" s="177"/>
      <c r="T387" s="178"/>
      <c r="AT387" s="172" t="s">
        <v>175</v>
      </c>
      <c r="AU387" s="172" t="s">
        <v>88</v>
      </c>
      <c r="AV387" s="12" t="s">
        <v>88</v>
      </c>
      <c r="AW387" s="12" t="s">
        <v>36</v>
      </c>
      <c r="AX387" s="12" t="s">
        <v>80</v>
      </c>
      <c r="AY387" s="172" t="s">
        <v>166</v>
      </c>
    </row>
    <row r="388" spans="2:65" s="12" customFormat="1" ht="10.199999999999999">
      <c r="B388" s="170"/>
      <c r="D388" s="171" t="s">
        <v>175</v>
      </c>
      <c r="E388" s="172" t="s">
        <v>1</v>
      </c>
      <c r="F388" s="173" t="s">
        <v>926</v>
      </c>
      <c r="H388" s="174">
        <v>46.76</v>
      </c>
      <c r="I388" s="175"/>
      <c r="L388" s="170"/>
      <c r="M388" s="176"/>
      <c r="N388" s="177"/>
      <c r="O388" s="177"/>
      <c r="P388" s="177"/>
      <c r="Q388" s="177"/>
      <c r="R388" s="177"/>
      <c r="S388" s="177"/>
      <c r="T388" s="178"/>
      <c r="AT388" s="172" t="s">
        <v>175</v>
      </c>
      <c r="AU388" s="172" t="s">
        <v>88</v>
      </c>
      <c r="AV388" s="12" t="s">
        <v>88</v>
      </c>
      <c r="AW388" s="12" t="s">
        <v>36</v>
      </c>
      <c r="AX388" s="12" t="s">
        <v>80</v>
      </c>
      <c r="AY388" s="172" t="s">
        <v>166</v>
      </c>
    </row>
    <row r="389" spans="2:65" s="12" customFormat="1" ht="10.199999999999999">
      <c r="B389" s="170"/>
      <c r="D389" s="171" t="s">
        <v>175</v>
      </c>
      <c r="E389" s="172" t="s">
        <v>1</v>
      </c>
      <c r="F389" s="173" t="s">
        <v>927</v>
      </c>
      <c r="H389" s="174">
        <v>64.128</v>
      </c>
      <c r="I389" s="175"/>
      <c r="L389" s="170"/>
      <c r="M389" s="176"/>
      <c r="N389" s="177"/>
      <c r="O389" s="177"/>
      <c r="P389" s="177"/>
      <c r="Q389" s="177"/>
      <c r="R389" s="177"/>
      <c r="S389" s="177"/>
      <c r="T389" s="178"/>
      <c r="AT389" s="172" t="s">
        <v>175</v>
      </c>
      <c r="AU389" s="172" t="s">
        <v>88</v>
      </c>
      <c r="AV389" s="12" t="s">
        <v>88</v>
      </c>
      <c r="AW389" s="12" t="s">
        <v>36</v>
      </c>
      <c r="AX389" s="12" t="s">
        <v>80</v>
      </c>
      <c r="AY389" s="172" t="s">
        <v>166</v>
      </c>
    </row>
    <row r="390" spans="2:65" s="12" customFormat="1" ht="10.199999999999999">
      <c r="B390" s="170"/>
      <c r="D390" s="171" t="s">
        <v>175</v>
      </c>
      <c r="E390" s="172" t="s">
        <v>1</v>
      </c>
      <c r="F390" s="173" t="s">
        <v>928</v>
      </c>
      <c r="H390" s="174">
        <v>29.276</v>
      </c>
      <c r="I390" s="175"/>
      <c r="L390" s="170"/>
      <c r="M390" s="176"/>
      <c r="N390" s="177"/>
      <c r="O390" s="177"/>
      <c r="P390" s="177"/>
      <c r="Q390" s="177"/>
      <c r="R390" s="177"/>
      <c r="S390" s="177"/>
      <c r="T390" s="178"/>
      <c r="AT390" s="172" t="s">
        <v>175</v>
      </c>
      <c r="AU390" s="172" t="s">
        <v>88</v>
      </c>
      <c r="AV390" s="12" t="s">
        <v>88</v>
      </c>
      <c r="AW390" s="12" t="s">
        <v>36</v>
      </c>
      <c r="AX390" s="12" t="s">
        <v>80</v>
      </c>
      <c r="AY390" s="172" t="s">
        <v>166</v>
      </c>
    </row>
    <row r="391" spans="2:65" s="12" customFormat="1" ht="10.199999999999999">
      <c r="B391" s="170"/>
      <c r="D391" s="171" t="s">
        <v>175</v>
      </c>
      <c r="E391" s="172" t="s">
        <v>1</v>
      </c>
      <c r="F391" s="173" t="s">
        <v>929</v>
      </c>
      <c r="H391" s="174">
        <v>22.692</v>
      </c>
      <c r="I391" s="175"/>
      <c r="L391" s="170"/>
      <c r="M391" s="176"/>
      <c r="N391" s="177"/>
      <c r="O391" s="177"/>
      <c r="P391" s="177"/>
      <c r="Q391" s="177"/>
      <c r="R391" s="177"/>
      <c r="S391" s="177"/>
      <c r="T391" s="178"/>
      <c r="AT391" s="172" t="s">
        <v>175</v>
      </c>
      <c r="AU391" s="172" t="s">
        <v>88</v>
      </c>
      <c r="AV391" s="12" t="s">
        <v>88</v>
      </c>
      <c r="AW391" s="12" t="s">
        <v>36</v>
      </c>
      <c r="AX391" s="12" t="s">
        <v>80</v>
      </c>
      <c r="AY391" s="172" t="s">
        <v>166</v>
      </c>
    </row>
    <row r="392" spans="2:65" s="14" customFormat="1" ht="10.199999999999999">
      <c r="B392" s="205"/>
      <c r="D392" s="171" t="s">
        <v>175</v>
      </c>
      <c r="E392" s="206" t="s">
        <v>1</v>
      </c>
      <c r="F392" s="207" t="s">
        <v>675</v>
      </c>
      <c r="H392" s="208">
        <v>302.27199999999999</v>
      </c>
      <c r="I392" s="209"/>
      <c r="L392" s="205"/>
      <c r="M392" s="210"/>
      <c r="N392" s="211"/>
      <c r="O392" s="211"/>
      <c r="P392" s="211"/>
      <c r="Q392" s="211"/>
      <c r="R392" s="211"/>
      <c r="S392" s="211"/>
      <c r="T392" s="212"/>
      <c r="AT392" s="206" t="s">
        <v>175</v>
      </c>
      <c r="AU392" s="206" t="s">
        <v>88</v>
      </c>
      <c r="AV392" s="14" t="s">
        <v>181</v>
      </c>
      <c r="AW392" s="14" t="s">
        <v>36</v>
      </c>
      <c r="AX392" s="14" t="s">
        <v>80</v>
      </c>
      <c r="AY392" s="206" t="s">
        <v>166</v>
      </c>
    </row>
    <row r="393" spans="2:65" s="12" customFormat="1" ht="10.199999999999999">
      <c r="B393" s="170"/>
      <c r="D393" s="171" t="s">
        <v>175</v>
      </c>
      <c r="E393" s="172" t="s">
        <v>1</v>
      </c>
      <c r="F393" s="173" t="s">
        <v>930</v>
      </c>
      <c r="H393" s="174">
        <v>-55.685000000000002</v>
      </c>
      <c r="I393" s="175"/>
      <c r="L393" s="170"/>
      <c r="M393" s="176"/>
      <c r="N393" s="177"/>
      <c r="O393" s="177"/>
      <c r="P393" s="177"/>
      <c r="Q393" s="177"/>
      <c r="R393" s="177"/>
      <c r="S393" s="177"/>
      <c r="T393" s="178"/>
      <c r="AT393" s="172" t="s">
        <v>175</v>
      </c>
      <c r="AU393" s="172" t="s">
        <v>88</v>
      </c>
      <c r="AV393" s="12" t="s">
        <v>88</v>
      </c>
      <c r="AW393" s="12" t="s">
        <v>36</v>
      </c>
      <c r="AX393" s="12" t="s">
        <v>80</v>
      </c>
      <c r="AY393" s="172" t="s">
        <v>166</v>
      </c>
    </row>
    <row r="394" spans="2:65" s="14" customFormat="1" ht="10.199999999999999">
      <c r="B394" s="205"/>
      <c r="D394" s="171" t="s">
        <v>175</v>
      </c>
      <c r="E394" s="206" t="s">
        <v>1</v>
      </c>
      <c r="F394" s="207" t="s">
        <v>675</v>
      </c>
      <c r="H394" s="208">
        <v>-55.685000000000002</v>
      </c>
      <c r="I394" s="209"/>
      <c r="L394" s="205"/>
      <c r="M394" s="210"/>
      <c r="N394" s="211"/>
      <c r="O394" s="211"/>
      <c r="P394" s="211"/>
      <c r="Q394" s="211"/>
      <c r="R394" s="211"/>
      <c r="S394" s="211"/>
      <c r="T394" s="212"/>
      <c r="AT394" s="206" t="s">
        <v>175</v>
      </c>
      <c r="AU394" s="206" t="s">
        <v>88</v>
      </c>
      <c r="AV394" s="14" t="s">
        <v>181</v>
      </c>
      <c r="AW394" s="14" t="s">
        <v>36</v>
      </c>
      <c r="AX394" s="14" t="s">
        <v>80</v>
      </c>
      <c r="AY394" s="206" t="s">
        <v>166</v>
      </c>
    </row>
    <row r="395" spans="2:65" s="13" customFormat="1" ht="10.199999999999999">
      <c r="B395" s="194"/>
      <c r="D395" s="171" t="s">
        <v>175</v>
      </c>
      <c r="E395" s="195" t="s">
        <v>1</v>
      </c>
      <c r="F395" s="196" t="s">
        <v>367</v>
      </c>
      <c r="H395" s="197">
        <v>246.58699999999999</v>
      </c>
      <c r="I395" s="198"/>
      <c r="L395" s="194"/>
      <c r="M395" s="199"/>
      <c r="N395" s="200"/>
      <c r="O395" s="200"/>
      <c r="P395" s="200"/>
      <c r="Q395" s="200"/>
      <c r="R395" s="200"/>
      <c r="S395" s="200"/>
      <c r="T395" s="201"/>
      <c r="AT395" s="195" t="s">
        <v>175</v>
      </c>
      <c r="AU395" s="195" t="s">
        <v>88</v>
      </c>
      <c r="AV395" s="13" t="s">
        <v>173</v>
      </c>
      <c r="AW395" s="13" t="s">
        <v>36</v>
      </c>
      <c r="AX395" s="13" t="s">
        <v>21</v>
      </c>
      <c r="AY395" s="195" t="s">
        <v>166</v>
      </c>
    </row>
    <row r="396" spans="2:65" s="1" customFormat="1" ht="60" customHeight="1">
      <c r="B396" s="156"/>
      <c r="C396" s="179" t="s">
        <v>529</v>
      </c>
      <c r="D396" s="179" t="s">
        <v>226</v>
      </c>
      <c r="E396" s="180" t="s">
        <v>931</v>
      </c>
      <c r="F396" s="181" t="s">
        <v>932</v>
      </c>
      <c r="G396" s="182" t="s">
        <v>197</v>
      </c>
      <c r="H396" s="183">
        <v>251.51900000000001</v>
      </c>
      <c r="I396" s="184"/>
      <c r="J396" s="185">
        <f>ROUND(I396*H396,2)</f>
        <v>0</v>
      </c>
      <c r="K396" s="181" t="s">
        <v>172</v>
      </c>
      <c r="L396" s="186"/>
      <c r="M396" s="187" t="s">
        <v>1</v>
      </c>
      <c r="N396" s="188" t="s">
        <v>45</v>
      </c>
      <c r="O396" s="55"/>
      <c r="P396" s="166">
        <f>O396*H396</f>
        <v>0</v>
      </c>
      <c r="Q396" s="166">
        <v>1.6E-2</v>
      </c>
      <c r="R396" s="166">
        <f>Q396*H396</f>
        <v>4.0243039999999999</v>
      </c>
      <c r="S396" s="166">
        <v>0</v>
      </c>
      <c r="T396" s="167">
        <f>S396*H396</f>
        <v>0</v>
      </c>
      <c r="AR396" s="168" t="s">
        <v>206</v>
      </c>
      <c r="AT396" s="168" t="s">
        <v>226</v>
      </c>
      <c r="AU396" s="168" t="s">
        <v>88</v>
      </c>
      <c r="AY396" s="17" t="s">
        <v>166</v>
      </c>
      <c r="BE396" s="169">
        <f>IF(N396="základní",J396,0)</f>
        <v>0</v>
      </c>
      <c r="BF396" s="169">
        <f>IF(N396="snížená",J396,0)</f>
        <v>0</v>
      </c>
      <c r="BG396" s="169">
        <f>IF(N396="zákl. přenesená",J396,0)</f>
        <v>0</v>
      </c>
      <c r="BH396" s="169">
        <f>IF(N396="sníž. přenesená",J396,0)</f>
        <v>0</v>
      </c>
      <c r="BI396" s="169">
        <f>IF(N396="nulová",J396,0)</f>
        <v>0</v>
      </c>
      <c r="BJ396" s="17" t="s">
        <v>21</v>
      </c>
      <c r="BK396" s="169">
        <f>ROUND(I396*H396,2)</f>
        <v>0</v>
      </c>
      <c r="BL396" s="17" t="s">
        <v>173</v>
      </c>
      <c r="BM396" s="168" t="s">
        <v>933</v>
      </c>
    </row>
    <row r="397" spans="2:65" s="12" customFormat="1" ht="10.199999999999999">
      <c r="B397" s="170"/>
      <c r="D397" s="171" t="s">
        <v>175</v>
      </c>
      <c r="E397" s="172" t="s">
        <v>1</v>
      </c>
      <c r="F397" s="173" t="s">
        <v>934</v>
      </c>
      <c r="H397" s="174">
        <v>246.58699999999999</v>
      </c>
      <c r="I397" s="175"/>
      <c r="L397" s="170"/>
      <c r="M397" s="176"/>
      <c r="N397" s="177"/>
      <c r="O397" s="177"/>
      <c r="P397" s="177"/>
      <c r="Q397" s="177"/>
      <c r="R397" s="177"/>
      <c r="S397" s="177"/>
      <c r="T397" s="178"/>
      <c r="AT397" s="172" t="s">
        <v>175</v>
      </c>
      <c r="AU397" s="172" t="s">
        <v>88</v>
      </c>
      <c r="AV397" s="12" t="s">
        <v>88</v>
      </c>
      <c r="AW397" s="12" t="s">
        <v>36</v>
      </c>
      <c r="AX397" s="12" t="s">
        <v>80</v>
      </c>
      <c r="AY397" s="172" t="s">
        <v>166</v>
      </c>
    </row>
    <row r="398" spans="2:65" s="12" customFormat="1" ht="10.199999999999999">
      <c r="B398" s="170"/>
      <c r="D398" s="171" t="s">
        <v>175</v>
      </c>
      <c r="E398" s="172" t="s">
        <v>1</v>
      </c>
      <c r="F398" s="173" t="s">
        <v>935</v>
      </c>
      <c r="H398" s="174">
        <v>251.51900000000001</v>
      </c>
      <c r="I398" s="175"/>
      <c r="L398" s="170"/>
      <c r="M398" s="176"/>
      <c r="N398" s="177"/>
      <c r="O398" s="177"/>
      <c r="P398" s="177"/>
      <c r="Q398" s="177"/>
      <c r="R398" s="177"/>
      <c r="S398" s="177"/>
      <c r="T398" s="178"/>
      <c r="AT398" s="172" t="s">
        <v>175</v>
      </c>
      <c r="AU398" s="172" t="s">
        <v>88</v>
      </c>
      <c r="AV398" s="12" t="s">
        <v>88</v>
      </c>
      <c r="AW398" s="12" t="s">
        <v>36</v>
      </c>
      <c r="AX398" s="12" t="s">
        <v>21</v>
      </c>
      <c r="AY398" s="172" t="s">
        <v>166</v>
      </c>
    </row>
    <row r="399" spans="2:65" s="1" customFormat="1" ht="48" customHeight="1">
      <c r="B399" s="156"/>
      <c r="C399" s="157" t="s">
        <v>534</v>
      </c>
      <c r="D399" s="157" t="s">
        <v>168</v>
      </c>
      <c r="E399" s="158" t="s">
        <v>936</v>
      </c>
      <c r="F399" s="159" t="s">
        <v>937</v>
      </c>
      <c r="G399" s="160" t="s">
        <v>289</v>
      </c>
      <c r="H399" s="161">
        <v>144.9</v>
      </c>
      <c r="I399" s="162"/>
      <c r="J399" s="163">
        <f>ROUND(I399*H399,2)</f>
        <v>0</v>
      </c>
      <c r="K399" s="159" t="s">
        <v>172</v>
      </c>
      <c r="L399" s="32"/>
      <c r="M399" s="164" t="s">
        <v>1</v>
      </c>
      <c r="N399" s="165" t="s">
        <v>45</v>
      </c>
      <c r="O399" s="55"/>
      <c r="P399" s="166">
        <f>O399*H399</f>
        <v>0</v>
      </c>
      <c r="Q399" s="166">
        <v>1.6800000000000001E-3</v>
      </c>
      <c r="R399" s="166">
        <f>Q399*H399</f>
        <v>0.24343200000000001</v>
      </c>
      <c r="S399" s="166">
        <v>0</v>
      </c>
      <c r="T399" s="167">
        <f>S399*H399</f>
        <v>0</v>
      </c>
      <c r="AR399" s="168" t="s">
        <v>173</v>
      </c>
      <c r="AT399" s="168" t="s">
        <v>168</v>
      </c>
      <c r="AU399" s="168" t="s">
        <v>88</v>
      </c>
      <c r="AY399" s="17" t="s">
        <v>166</v>
      </c>
      <c r="BE399" s="169">
        <f>IF(N399="základní",J399,0)</f>
        <v>0</v>
      </c>
      <c r="BF399" s="169">
        <f>IF(N399="snížená",J399,0)</f>
        <v>0</v>
      </c>
      <c r="BG399" s="169">
        <f>IF(N399="zákl. přenesená",J399,0)</f>
        <v>0</v>
      </c>
      <c r="BH399" s="169">
        <f>IF(N399="sníž. přenesená",J399,0)</f>
        <v>0</v>
      </c>
      <c r="BI399" s="169">
        <f>IF(N399="nulová",J399,0)</f>
        <v>0</v>
      </c>
      <c r="BJ399" s="17" t="s">
        <v>21</v>
      </c>
      <c r="BK399" s="169">
        <f>ROUND(I399*H399,2)</f>
        <v>0</v>
      </c>
      <c r="BL399" s="17" t="s">
        <v>173</v>
      </c>
      <c r="BM399" s="168" t="s">
        <v>938</v>
      </c>
    </row>
    <row r="400" spans="2:65" s="12" customFormat="1" ht="10.199999999999999">
      <c r="B400" s="170"/>
      <c r="D400" s="171" t="s">
        <v>175</v>
      </c>
      <c r="E400" s="172" t="s">
        <v>1</v>
      </c>
      <c r="F400" s="173" t="s">
        <v>939</v>
      </c>
      <c r="H400" s="174">
        <v>17.96</v>
      </c>
      <c r="I400" s="175"/>
      <c r="L400" s="170"/>
      <c r="M400" s="176"/>
      <c r="N400" s="177"/>
      <c r="O400" s="177"/>
      <c r="P400" s="177"/>
      <c r="Q400" s="177"/>
      <c r="R400" s="177"/>
      <c r="S400" s="177"/>
      <c r="T400" s="178"/>
      <c r="AT400" s="172" t="s">
        <v>175</v>
      </c>
      <c r="AU400" s="172" t="s">
        <v>88</v>
      </c>
      <c r="AV400" s="12" t="s">
        <v>88</v>
      </c>
      <c r="AW400" s="12" t="s">
        <v>36</v>
      </c>
      <c r="AX400" s="12" t="s">
        <v>80</v>
      </c>
      <c r="AY400" s="172" t="s">
        <v>166</v>
      </c>
    </row>
    <row r="401" spans="2:65" s="12" customFormat="1" ht="10.199999999999999">
      <c r="B401" s="170"/>
      <c r="D401" s="171" t="s">
        <v>175</v>
      </c>
      <c r="E401" s="172" t="s">
        <v>1</v>
      </c>
      <c r="F401" s="173" t="s">
        <v>940</v>
      </c>
      <c r="H401" s="174">
        <v>7.24</v>
      </c>
      <c r="I401" s="175"/>
      <c r="L401" s="170"/>
      <c r="M401" s="176"/>
      <c r="N401" s="177"/>
      <c r="O401" s="177"/>
      <c r="P401" s="177"/>
      <c r="Q401" s="177"/>
      <c r="R401" s="177"/>
      <c r="S401" s="177"/>
      <c r="T401" s="178"/>
      <c r="AT401" s="172" t="s">
        <v>175</v>
      </c>
      <c r="AU401" s="172" t="s">
        <v>88</v>
      </c>
      <c r="AV401" s="12" t="s">
        <v>88</v>
      </c>
      <c r="AW401" s="12" t="s">
        <v>36</v>
      </c>
      <c r="AX401" s="12" t="s">
        <v>80</v>
      </c>
      <c r="AY401" s="172" t="s">
        <v>166</v>
      </c>
    </row>
    <row r="402" spans="2:65" s="12" customFormat="1" ht="10.199999999999999">
      <c r="B402" s="170"/>
      <c r="D402" s="171" t="s">
        <v>175</v>
      </c>
      <c r="E402" s="172" t="s">
        <v>1</v>
      </c>
      <c r="F402" s="173" t="s">
        <v>941</v>
      </c>
      <c r="H402" s="174">
        <v>9.7200000000000006</v>
      </c>
      <c r="I402" s="175"/>
      <c r="L402" s="170"/>
      <c r="M402" s="176"/>
      <c r="N402" s="177"/>
      <c r="O402" s="177"/>
      <c r="P402" s="177"/>
      <c r="Q402" s="177"/>
      <c r="R402" s="177"/>
      <c r="S402" s="177"/>
      <c r="T402" s="178"/>
      <c r="AT402" s="172" t="s">
        <v>175</v>
      </c>
      <c r="AU402" s="172" t="s">
        <v>88</v>
      </c>
      <c r="AV402" s="12" t="s">
        <v>88</v>
      </c>
      <c r="AW402" s="12" t="s">
        <v>36</v>
      </c>
      <c r="AX402" s="12" t="s">
        <v>80</v>
      </c>
      <c r="AY402" s="172" t="s">
        <v>166</v>
      </c>
    </row>
    <row r="403" spans="2:65" s="12" customFormat="1" ht="10.199999999999999">
      <c r="B403" s="170"/>
      <c r="D403" s="171" t="s">
        <v>175</v>
      </c>
      <c r="E403" s="172" t="s">
        <v>1</v>
      </c>
      <c r="F403" s="173" t="s">
        <v>942</v>
      </c>
      <c r="H403" s="174">
        <v>9.6999999999999993</v>
      </c>
      <c r="I403" s="175"/>
      <c r="L403" s="170"/>
      <c r="M403" s="176"/>
      <c r="N403" s="177"/>
      <c r="O403" s="177"/>
      <c r="P403" s="177"/>
      <c r="Q403" s="177"/>
      <c r="R403" s="177"/>
      <c r="S403" s="177"/>
      <c r="T403" s="178"/>
      <c r="AT403" s="172" t="s">
        <v>175</v>
      </c>
      <c r="AU403" s="172" t="s">
        <v>88</v>
      </c>
      <c r="AV403" s="12" t="s">
        <v>88</v>
      </c>
      <c r="AW403" s="12" t="s">
        <v>36</v>
      </c>
      <c r="AX403" s="12" t="s">
        <v>80</v>
      </c>
      <c r="AY403" s="172" t="s">
        <v>166</v>
      </c>
    </row>
    <row r="404" spans="2:65" s="12" customFormat="1" ht="10.199999999999999">
      <c r="B404" s="170"/>
      <c r="D404" s="171" t="s">
        <v>175</v>
      </c>
      <c r="E404" s="172" t="s">
        <v>1</v>
      </c>
      <c r="F404" s="173" t="s">
        <v>943</v>
      </c>
      <c r="H404" s="174">
        <v>66.06</v>
      </c>
      <c r="I404" s="175"/>
      <c r="L404" s="170"/>
      <c r="M404" s="176"/>
      <c r="N404" s="177"/>
      <c r="O404" s="177"/>
      <c r="P404" s="177"/>
      <c r="Q404" s="177"/>
      <c r="R404" s="177"/>
      <c r="S404" s="177"/>
      <c r="T404" s="178"/>
      <c r="AT404" s="172" t="s">
        <v>175</v>
      </c>
      <c r="AU404" s="172" t="s">
        <v>88</v>
      </c>
      <c r="AV404" s="12" t="s">
        <v>88</v>
      </c>
      <c r="AW404" s="12" t="s">
        <v>36</v>
      </c>
      <c r="AX404" s="12" t="s">
        <v>80</v>
      </c>
      <c r="AY404" s="172" t="s">
        <v>166</v>
      </c>
    </row>
    <row r="405" spans="2:65" s="12" customFormat="1" ht="10.199999999999999">
      <c r="B405" s="170"/>
      <c r="D405" s="171" t="s">
        <v>175</v>
      </c>
      <c r="E405" s="172" t="s">
        <v>1</v>
      </c>
      <c r="F405" s="173" t="s">
        <v>944</v>
      </c>
      <c r="H405" s="174">
        <v>14.04</v>
      </c>
      <c r="I405" s="175"/>
      <c r="L405" s="170"/>
      <c r="M405" s="176"/>
      <c r="N405" s="177"/>
      <c r="O405" s="177"/>
      <c r="P405" s="177"/>
      <c r="Q405" s="177"/>
      <c r="R405" s="177"/>
      <c r="S405" s="177"/>
      <c r="T405" s="178"/>
      <c r="AT405" s="172" t="s">
        <v>175</v>
      </c>
      <c r="AU405" s="172" t="s">
        <v>88</v>
      </c>
      <c r="AV405" s="12" t="s">
        <v>88</v>
      </c>
      <c r="AW405" s="12" t="s">
        <v>36</v>
      </c>
      <c r="AX405" s="12" t="s">
        <v>80</v>
      </c>
      <c r="AY405" s="172" t="s">
        <v>166</v>
      </c>
    </row>
    <row r="406" spans="2:65" s="12" customFormat="1" ht="10.199999999999999">
      <c r="B406" s="170"/>
      <c r="D406" s="171" t="s">
        <v>175</v>
      </c>
      <c r="E406" s="172" t="s">
        <v>1</v>
      </c>
      <c r="F406" s="173" t="s">
        <v>945</v>
      </c>
      <c r="H406" s="174">
        <v>8.3000000000000007</v>
      </c>
      <c r="I406" s="175"/>
      <c r="L406" s="170"/>
      <c r="M406" s="176"/>
      <c r="N406" s="177"/>
      <c r="O406" s="177"/>
      <c r="P406" s="177"/>
      <c r="Q406" s="177"/>
      <c r="R406" s="177"/>
      <c r="S406" s="177"/>
      <c r="T406" s="178"/>
      <c r="AT406" s="172" t="s">
        <v>175</v>
      </c>
      <c r="AU406" s="172" t="s">
        <v>88</v>
      </c>
      <c r="AV406" s="12" t="s">
        <v>88</v>
      </c>
      <c r="AW406" s="12" t="s">
        <v>36</v>
      </c>
      <c r="AX406" s="12" t="s">
        <v>80</v>
      </c>
      <c r="AY406" s="172" t="s">
        <v>166</v>
      </c>
    </row>
    <row r="407" spans="2:65" s="12" customFormat="1" ht="10.199999999999999">
      <c r="B407" s="170"/>
      <c r="D407" s="171" t="s">
        <v>175</v>
      </c>
      <c r="E407" s="172" t="s">
        <v>1</v>
      </c>
      <c r="F407" s="173" t="s">
        <v>946</v>
      </c>
      <c r="H407" s="174">
        <v>11.88</v>
      </c>
      <c r="I407" s="175"/>
      <c r="L407" s="170"/>
      <c r="M407" s="176"/>
      <c r="N407" s="177"/>
      <c r="O407" s="177"/>
      <c r="P407" s="177"/>
      <c r="Q407" s="177"/>
      <c r="R407" s="177"/>
      <c r="S407" s="177"/>
      <c r="T407" s="178"/>
      <c r="AT407" s="172" t="s">
        <v>175</v>
      </c>
      <c r="AU407" s="172" t="s">
        <v>88</v>
      </c>
      <c r="AV407" s="12" t="s">
        <v>88</v>
      </c>
      <c r="AW407" s="12" t="s">
        <v>36</v>
      </c>
      <c r="AX407" s="12" t="s">
        <v>80</v>
      </c>
      <c r="AY407" s="172" t="s">
        <v>166</v>
      </c>
    </row>
    <row r="408" spans="2:65" s="13" customFormat="1" ht="10.199999999999999">
      <c r="B408" s="194"/>
      <c r="D408" s="171" t="s">
        <v>175</v>
      </c>
      <c r="E408" s="195" t="s">
        <v>1</v>
      </c>
      <c r="F408" s="196" t="s">
        <v>367</v>
      </c>
      <c r="H408" s="197">
        <v>144.9</v>
      </c>
      <c r="I408" s="198"/>
      <c r="L408" s="194"/>
      <c r="M408" s="199"/>
      <c r="N408" s="200"/>
      <c r="O408" s="200"/>
      <c r="P408" s="200"/>
      <c r="Q408" s="200"/>
      <c r="R408" s="200"/>
      <c r="S408" s="200"/>
      <c r="T408" s="201"/>
      <c r="AT408" s="195" t="s">
        <v>175</v>
      </c>
      <c r="AU408" s="195" t="s">
        <v>88</v>
      </c>
      <c r="AV408" s="13" t="s">
        <v>173</v>
      </c>
      <c r="AW408" s="13" t="s">
        <v>36</v>
      </c>
      <c r="AX408" s="13" t="s">
        <v>21</v>
      </c>
      <c r="AY408" s="195" t="s">
        <v>166</v>
      </c>
    </row>
    <row r="409" spans="2:65" s="1" customFormat="1" ht="60" customHeight="1">
      <c r="B409" s="156"/>
      <c r="C409" s="179" t="s">
        <v>540</v>
      </c>
      <c r="D409" s="179" t="s">
        <v>226</v>
      </c>
      <c r="E409" s="180" t="s">
        <v>947</v>
      </c>
      <c r="F409" s="181" t="s">
        <v>948</v>
      </c>
      <c r="G409" s="182" t="s">
        <v>197</v>
      </c>
      <c r="H409" s="183">
        <v>28.98</v>
      </c>
      <c r="I409" s="184"/>
      <c r="J409" s="185">
        <f>ROUND(I409*H409,2)</f>
        <v>0</v>
      </c>
      <c r="K409" s="181" t="s">
        <v>172</v>
      </c>
      <c r="L409" s="186"/>
      <c r="M409" s="187" t="s">
        <v>1</v>
      </c>
      <c r="N409" s="188" t="s">
        <v>45</v>
      </c>
      <c r="O409" s="55"/>
      <c r="P409" s="166">
        <f>O409*H409</f>
        <v>0</v>
      </c>
      <c r="Q409" s="166">
        <v>3.0000000000000001E-3</v>
      </c>
      <c r="R409" s="166">
        <f>Q409*H409</f>
        <v>8.6940000000000003E-2</v>
      </c>
      <c r="S409" s="166">
        <v>0</v>
      </c>
      <c r="T409" s="167">
        <f>S409*H409</f>
        <v>0</v>
      </c>
      <c r="AR409" s="168" t="s">
        <v>206</v>
      </c>
      <c r="AT409" s="168" t="s">
        <v>226</v>
      </c>
      <c r="AU409" s="168" t="s">
        <v>88</v>
      </c>
      <c r="AY409" s="17" t="s">
        <v>166</v>
      </c>
      <c r="BE409" s="169">
        <f>IF(N409="základní",J409,0)</f>
        <v>0</v>
      </c>
      <c r="BF409" s="169">
        <f>IF(N409="snížená",J409,0)</f>
        <v>0</v>
      </c>
      <c r="BG409" s="169">
        <f>IF(N409="zákl. přenesená",J409,0)</f>
        <v>0</v>
      </c>
      <c r="BH409" s="169">
        <f>IF(N409="sníž. přenesená",J409,0)</f>
        <v>0</v>
      </c>
      <c r="BI409" s="169">
        <f>IF(N409="nulová",J409,0)</f>
        <v>0</v>
      </c>
      <c r="BJ409" s="17" t="s">
        <v>21</v>
      </c>
      <c r="BK409" s="169">
        <f>ROUND(I409*H409,2)</f>
        <v>0</v>
      </c>
      <c r="BL409" s="17" t="s">
        <v>173</v>
      </c>
      <c r="BM409" s="168" t="s">
        <v>949</v>
      </c>
    </row>
    <row r="410" spans="2:65" s="12" customFormat="1" ht="10.199999999999999">
      <c r="B410" s="170"/>
      <c r="D410" s="171" t="s">
        <v>175</v>
      </c>
      <c r="E410" s="172" t="s">
        <v>1</v>
      </c>
      <c r="F410" s="173" t="s">
        <v>950</v>
      </c>
      <c r="H410" s="174">
        <v>28.98</v>
      </c>
      <c r="I410" s="175"/>
      <c r="L410" s="170"/>
      <c r="M410" s="176"/>
      <c r="N410" s="177"/>
      <c r="O410" s="177"/>
      <c r="P410" s="177"/>
      <c r="Q410" s="177"/>
      <c r="R410" s="177"/>
      <c r="S410" s="177"/>
      <c r="T410" s="178"/>
      <c r="AT410" s="172" t="s">
        <v>175</v>
      </c>
      <c r="AU410" s="172" t="s">
        <v>88</v>
      </c>
      <c r="AV410" s="12" t="s">
        <v>88</v>
      </c>
      <c r="AW410" s="12" t="s">
        <v>36</v>
      </c>
      <c r="AX410" s="12" t="s">
        <v>21</v>
      </c>
      <c r="AY410" s="172" t="s">
        <v>166</v>
      </c>
    </row>
    <row r="411" spans="2:65" s="1" customFormat="1" ht="36" customHeight="1">
      <c r="B411" s="156"/>
      <c r="C411" s="157" t="s">
        <v>545</v>
      </c>
      <c r="D411" s="157" t="s">
        <v>168</v>
      </c>
      <c r="E411" s="158" t="s">
        <v>951</v>
      </c>
      <c r="F411" s="159" t="s">
        <v>952</v>
      </c>
      <c r="G411" s="160" t="s">
        <v>289</v>
      </c>
      <c r="H411" s="161">
        <v>164.68</v>
      </c>
      <c r="I411" s="162"/>
      <c r="J411" s="163">
        <f>ROUND(I411*H411,2)</f>
        <v>0</v>
      </c>
      <c r="K411" s="159" t="s">
        <v>172</v>
      </c>
      <c r="L411" s="32"/>
      <c r="M411" s="164" t="s">
        <v>1</v>
      </c>
      <c r="N411" s="165" t="s">
        <v>45</v>
      </c>
      <c r="O411" s="55"/>
      <c r="P411" s="166">
        <f>O411*H411</f>
        <v>0</v>
      </c>
      <c r="Q411" s="166">
        <v>0</v>
      </c>
      <c r="R411" s="166">
        <f>Q411*H411</f>
        <v>0</v>
      </c>
      <c r="S411" s="166">
        <v>0</v>
      </c>
      <c r="T411" s="167">
        <f>S411*H411</f>
        <v>0</v>
      </c>
      <c r="AR411" s="168" t="s">
        <v>173</v>
      </c>
      <c r="AT411" s="168" t="s">
        <v>168</v>
      </c>
      <c r="AU411" s="168" t="s">
        <v>88</v>
      </c>
      <c r="AY411" s="17" t="s">
        <v>166</v>
      </c>
      <c r="BE411" s="169">
        <f>IF(N411="základní",J411,0)</f>
        <v>0</v>
      </c>
      <c r="BF411" s="169">
        <f>IF(N411="snížená",J411,0)</f>
        <v>0</v>
      </c>
      <c r="BG411" s="169">
        <f>IF(N411="zákl. přenesená",J411,0)</f>
        <v>0</v>
      </c>
      <c r="BH411" s="169">
        <f>IF(N411="sníž. přenesená",J411,0)</f>
        <v>0</v>
      </c>
      <c r="BI411" s="169">
        <f>IF(N411="nulová",J411,0)</f>
        <v>0</v>
      </c>
      <c r="BJ411" s="17" t="s">
        <v>21</v>
      </c>
      <c r="BK411" s="169">
        <f>ROUND(I411*H411,2)</f>
        <v>0</v>
      </c>
      <c r="BL411" s="17" t="s">
        <v>173</v>
      </c>
      <c r="BM411" s="168" t="s">
        <v>953</v>
      </c>
    </row>
    <row r="412" spans="2:65" s="12" customFormat="1" ht="10.199999999999999">
      <c r="B412" s="170"/>
      <c r="D412" s="171" t="s">
        <v>175</v>
      </c>
      <c r="E412" s="172" t="s">
        <v>1</v>
      </c>
      <c r="F412" s="173" t="s">
        <v>939</v>
      </c>
      <c r="H412" s="174">
        <v>17.96</v>
      </c>
      <c r="I412" s="175"/>
      <c r="L412" s="170"/>
      <c r="M412" s="176"/>
      <c r="N412" s="177"/>
      <c r="O412" s="177"/>
      <c r="P412" s="177"/>
      <c r="Q412" s="177"/>
      <c r="R412" s="177"/>
      <c r="S412" s="177"/>
      <c r="T412" s="178"/>
      <c r="AT412" s="172" t="s">
        <v>175</v>
      </c>
      <c r="AU412" s="172" t="s">
        <v>88</v>
      </c>
      <c r="AV412" s="12" t="s">
        <v>88</v>
      </c>
      <c r="AW412" s="12" t="s">
        <v>36</v>
      </c>
      <c r="AX412" s="12" t="s">
        <v>80</v>
      </c>
      <c r="AY412" s="172" t="s">
        <v>166</v>
      </c>
    </row>
    <row r="413" spans="2:65" s="12" customFormat="1" ht="10.199999999999999">
      <c r="B413" s="170"/>
      <c r="D413" s="171" t="s">
        <v>175</v>
      </c>
      <c r="E413" s="172" t="s">
        <v>1</v>
      </c>
      <c r="F413" s="173" t="s">
        <v>940</v>
      </c>
      <c r="H413" s="174">
        <v>7.24</v>
      </c>
      <c r="I413" s="175"/>
      <c r="L413" s="170"/>
      <c r="M413" s="176"/>
      <c r="N413" s="177"/>
      <c r="O413" s="177"/>
      <c r="P413" s="177"/>
      <c r="Q413" s="177"/>
      <c r="R413" s="177"/>
      <c r="S413" s="177"/>
      <c r="T413" s="178"/>
      <c r="AT413" s="172" t="s">
        <v>175</v>
      </c>
      <c r="AU413" s="172" t="s">
        <v>88</v>
      </c>
      <c r="AV413" s="12" t="s">
        <v>88</v>
      </c>
      <c r="AW413" s="12" t="s">
        <v>36</v>
      </c>
      <c r="AX413" s="12" t="s">
        <v>80</v>
      </c>
      <c r="AY413" s="172" t="s">
        <v>166</v>
      </c>
    </row>
    <row r="414" spans="2:65" s="12" customFormat="1" ht="10.199999999999999">
      <c r="B414" s="170"/>
      <c r="D414" s="171" t="s">
        <v>175</v>
      </c>
      <c r="E414" s="172" t="s">
        <v>1</v>
      </c>
      <c r="F414" s="173" t="s">
        <v>941</v>
      </c>
      <c r="H414" s="174">
        <v>9.7200000000000006</v>
      </c>
      <c r="I414" s="175"/>
      <c r="L414" s="170"/>
      <c r="M414" s="176"/>
      <c r="N414" s="177"/>
      <c r="O414" s="177"/>
      <c r="P414" s="177"/>
      <c r="Q414" s="177"/>
      <c r="R414" s="177"/>
      <c r="S414" s="177"/>
      <c r="T414" s="178"/>
      <c r="AT414" s="172" t="s">
        <v>175</v>
      </c>
      <c r="AU414" s="172" t="s">
        <v>88</v>
      </c>
      <c r="AV414" s="12" t="s">
        <v>88</v>
      </c>
      <c r="AW414" s="12" t="s">
        <v>36</v>
      </c>
      <c r="AX414" s="12" t="s">
        <v>80</v>
      </c>
      <c r="AY414" s="172" t="s">
        <v>166</v>
      </c>
    </row>
    <row r="415" spans="2:65" s="12" customFormat="1" ht="10.199999999999999">
      <c r="B415" s="170"/>
      <c r="D415" s="171" t="s">
        <v>175</v>
      </c>
      <c r="E415" s="172" t="s">
        <v>1</v>
      </c>
      <c r="F415" s="173" t="s">
        <v>942</v>
      </c>
      <c r="H415" s="174">
        <v>9.6999999999999993</v>
      </c>
      <c r="I415" s="175"/>
      <c r="L415" s="170"/>
      <c r="M415" s="176"/>
      <c r="N415" s="177"/>
      <c r="O415" s="177"/>
      <c r="P415" s="177"/>
      <c r="Q415" s="177"/>
      <c r="R415" s="177"/>
      <c r="S415" s="177"/>
      <c r="T415" s="178"/>
      <c r="AT415" s="172" t="s">
        <v>175</v>
      </c>
      <c r="AU415" s="172" t="s">
        <v>88</v>
      </c>
      <c r="AV415" s="12" t="s">
        <v>88</v>
      </c>
      <c r="AW415" s="12" t="s">
        <v>36</v>
      </c>
      <c r="AX415" s="12" t="s">
        <v>80</v>
      </c>
      <c r="AY415" s="172" t="s">
        <v>166</v>
      </c>
    </row>
    <row r="416" spans="2:65" s="12" customFormat="1" ht="10.199999999999999">
      <c r="B416" s="170"/>
      <c r="D416" s="171" t="s">
        <v>175</v>
      </c>
      <c r="E416" s="172" t="s">
        <v>1</v>
      </c>
      <c r="F416" s="173" t="s">
        <v>943</v>
      </c>
      <c r="H416" s="174">
        <v>66.06</v>
      </c>
      <c r="I416" s="175"/>
      <c r="L416" s="170"/>
      <c r="M416" s="176"/>
      <c r="N416" s="177"/>
      <c r="O416" s="177"/>
      <c r="P416" s="177"/>
      <c r="Q416" s="177"/>
      <c r="R416" s="177"/>
      <c r="S416" s="177"/>
      <c r="T416" s="178"/>
      <c r="AT416" s="172" t="s">
        <v>175</v>
      </c>
      <c r="AU416" s="172" t="s">
        <v>88</v>
      </c>
      <c r="AV416" s="12" t="s">
        <v>88</v>
      </c>
      <c r="AW416" s="12" t="s">
        <v>36</v>
      </c>
      <c r="AX416" s="12" t="s">
        <v>80</v>
      </c>
      <c r="AY416" s="172" t="s">
        <v>166</v>
      </c>
    </row>
    <row r="417" spans="2:65" s="12" customFormat="1" ht="10.199999999999999">
      <c r="B417" s="170"/>
      <c r="D417" s="171" t="s">
        <v>175</v>
      </c>
      <c r="E417" s="172" t="s">
        <v>1</v>
      </c>
      <c r="F417" s="173" t="s">
        <v>944</v>
      </c>
      <c r="H417" s="174">
        <v>14.04</v>
      </c>
      <c r="I417" s="175"/>
      <c r="L417" s="170"/>
      <c r="M417" s="176"/>
      <c r="N417" s="177"/>
      <c r="O417" s="177"/>
      <c r="P417" s="177"/>
      <c r="Q417" s="177"/>
      <c r="R417" s="177"/>
      <c r="S417" s="177"/>
      <c r="T417" s="178"/>
      <c r="AT417" s="172" t="s">
        <v>175</v>
      </c>
      <c r="AU417" s="172" t="s">
        <v>88</v>
      </c>
      <c r="AV417" s="12" t="s">
        <v>88</v>
      </c>
      <c r="AW417" s="12" t="s">
        <v>36</v>
      </c>
      <c r="AX417" s="12" t="s">
        <v>80</v>
      </c>
      <c r="AY417" s="172" t="s">
        <v>166</v>
      </c>
    </row>
    <row r="418" spans="2:65" s="12" customFormat="1" ht="10.199999999999999">
      <c r="B418" s="170"/>
      <c r="D418" s="171" t="s">
        <v>175</v>
      </c>
      <c r="E418" s="172" t="s">
        <v>1</v>
      </c>
      <c r="F418" s="173" t="s">
        <v>945</v>
      </c>
      <c r="H418" s="174">
        <v>8.3000000000000007</v>
      </c>
      <c r="I418" s="175"/>
      <c r="L418" s="170"/>
      <c r="M418" s="176"/>
      <c r="N418" s="177"/>
      <c r="O418" s="177"/>
      <c r="P418" s="177"/>
      <c r="Q418" s="177"/>
      <c r="R418" s="177"/>
      <c r="S418" s="177"/>
      <c r="T418" s="178"/>
      <c r="AT418" s="172" t="s">
        <v>175</v>
      </c>
      <c r="AU418" s="172" t="s">
        <v>88</v>
      </c>
      <c r="AV418" s="12" t="s">
        <v>88</v>
      </c>
      <c r="AW418" s="12" t="s">
        <v>36</v>
      </c>
      <c r="AX418" s="12" t="s">
        <v>80</v>
      </c>
      <c r="AY418" s="172" t="s">
        <v>166</v>
      </c>
    </row>
    <row r="419" spans="2:65" s="12" customFormat="1" ht="10.199999999999999">
      <c r="B419" s="170"/>
      <c r="D419" s="171" t="s">
        <v>175</v>
      </c>
      <c r="E419" s="172" t="s">
        <v>1</v>
      </c>
      <c r="F419" s="173" t="s">
        <v>946</v>
      </c>
      <c r="H419" s="174">
        <v>11.88</v>
      </c>
      <c r="I419" s="175"/>
      <c r="L419" s="170"/>
      <c r="M419" s="176"/>
      <c r="N419" s="177"/>
      <c r="O419" s="177"/>
      <c r="P419" s="177"/>
      <c r="Q419" s="177"/>
      <c r="R419" s="177"/>
      <c r="S419" s="177"/>
      <c r="T419" s="178"/>
      <c r="AT419" s="172" t="s">
        <v>175</v>
      </c>
      <c r="AU419" s="172" t="s">
        <v>88</v>
      </c>
      <c r="AV419" s="12" t="s">
        <v>88</v>
      </c>
      <c r="AW419" s="12" t="s">
        <v>36</v>
      </c>
      <c r="AX419" s="12" t="s">
        <v>80</v>
      </c>
      <c r="AY419" s="172" t="s">
        <v>166</v>
      </c>
    </row>
    <row r="420" spans="2:65" s="14" customFormat="1" ht="10.199999999999999">
      <c r="B420" s="205"/>
      <c r="D420" s="171" t="s">
        <v>175</v>
      </c>
      <c r="E420" s="206" t="s">
        <v>1</v>
      </c>
      <c r="F420" s="207" t="s">
        <v>675</v>
      </c>
      <c r="H420" s="208">
        <v>144.9</v>
      </c>
      <c r="I420" s="209"/>
      <c r="L420" s="205"/>
      <c r="M420" s="210"/>
      <c r="N420" s="211"/>
      <c r="O420" s="211"/>
      <c r="P420" s="211"/>
      <c r="Q420" s="211"/>
      <c r="R420" s="211"/>
      <c r="S420" s="211"/>
      <c r="T420" s="212"/>
      <c r="AT420" s="206" t="s">
        <v>175</v>
      </c>
      <c r="AU420" s="206" t="s">
        <v>88</v>
      </c>
      <c r="AV420" s="14" t="s">
        <v>181</v>
      </c>
      <c r="AW420" s="14" t="s">
        <v>36</v>
      </c>
      <c r="AX420" s="14" t="s">
        <v>80</v>
      </c>
      <c r="AY420" s="206" t="s">
        <v>166</v>
      </c>
    </row>
    <row r="421" spans="2:65" s="12" customFormat="1" ht="10.199999999999999">
      <c r="B421" s="170"/>
      <c r="D421" s="171" t="s">
        <v>175</v>
      </c>
      <c r="E421" s="172" t="s">
        <v>1</v>
      </c>
      <c r="F421" s="173" t="s">
        <v>954</v>
      </c>
      <c r="H421" s="174">
        <v>15.78</v>
      </c>
      <c r="I421" s="175"/>
      <c r="L421" s="170"/>
      <c r="M421" s="176"/>
      <c r="N421" s="177"/>
      <c r="O421" s="177"/>
      <c r="P421" s="177"/>
      <c r="Q421" s="177"/>
      <c r="R421" s="177"/>
      <c r="S421" s="177"/>
      <c r="T421" s="178"/>
      <c r="AT421" s="172" t="s">
        <v>175</v>
      </c>
      <c r="AU421" s="172" t="s">
        <v>88</v>
      </c>
      <c r="AV421" s="12" t="s">
        <v>88</v>
      </c>
      <c r="AW421" s="12" t="s">
        <v>36</v>
      </c>
      <c r="AX421" s="12" t="s">
        <v>80</v>
      </c>
      <c r="AY421" s="172" t="s">
        <v>166</v>
      </c>
    </row>
    <row r="422" spans="2:65" s="12" customFormat="1" ht="10.199999999999999">
      <c r="B422" s="170"/>
      <c r="D422" s="171" t="s">
        <v>175</v>
      </c>
      <c r="E422" s="172" t="s">
        <v>1</v>
      </c>
      <c r="F422" s="173" t="s">
        <v>955</v>
      </c>
      <c r="H422" s="174">
        <v>4</v>
      </c>
      <c r="I422" s="175"/>
      <c r="L422" s="170"/>
      <c r="M422" s="176"/>
      <c r="N422" s="177"/>
      <c r="O422" s="177"/>
      <c r="P422" s="177"/>
      <c r="Q422" s="177"/>
      <c r="R422" s="177"/>
      <c r="S422" s="177"/>
      <c r="T422" s="178"/>
      <c r="AT422" s="172" t="s">
        <v>175</v>
      </c>
      <c r="AU422" s="172" t="s">
        <v>88</v>
      </c>
      <c r="AV422" s="12" t="s">
        <v>88</v>
      </c>
      <c r="AW422" s="12" t="s">
        <v>36</v>
      </c>
      <c r="AX422" s="12" t="s">
        <v>80</v>
      </c>
      <c r="AY422" s="172" t="s">
        <v>166</v>
      </c>
    </row>
    <row r="423" spans="2:65" s="14" customFormat="1" ht="10.199999999999999">
      <c r="B423" s="205"/>
      <c r="D423" s="171" t="s">
        <v>175</v>
      </c>
      <c r="E423" s="206" t="s">
        <v>1</v>
      </c>
      <c r="F423" s="207" t="s">
        <v>675</v>
      </c>
      <c r="H423" s="208">
        <v>19.78</v>
      </c>
      <c r="I423" s="209"/>
      <c r="L423" s="205"/>
      <c r="M423" s="210"/>
      <c r="N423" s="211"/>
      <c r="O423" s="211"/>
      <c r="P423" s="211"/>
      <c r="Q423" s="211"/>
      <c r="R423" s="211"/>
      <c r="S423" s="211"/>
      <c r="T423" s="212"/>
      <c r="AT423" s="206" t="s">
        <v>175</v>
      </c>
      <c r="AU423" s="206" t="s">
        <v>88</v>
      </c>
      <c r="AV423" s="14" t="s">
        <v>181</v>
      </c>
      <c r="AW423" s="14" t="s">
        <v>36</v>
      </c>
      <c r="AX423" s="14" t="s">
        <v>80</v>
      </c>
      <c r="AY423" s="206" t="s">
        <v>166</v>
      </c>
    </row>
    <row r="424" spans="2:65" s="13" customFormat="1" ht="10.199999999999999">
      <c r="B424" s="194"/>
      <c r="D424" s="171" t="s">
        <v>175</v>
      </c>
      <c r="E424" s="195" t="s">
        <v>1</v>
      </c>
      <c r="F424" s="196" t="s">
        <v>367</v>
      </c>
      <c r="H424" s="197">
        <v>164.68</v>
      </c>
      <c r="I424" s="198"/>
      <c r="L424" s="194"/>
      <c r="M424" s="199"/>
      <c r="N424" s="200"/>
      <c r="O424" s="200"/>
      <c r="P424" s="200"/>
      <c r="Q424" s="200"/>
      <c r="R424" s="200"/>
      <c r="S424" s="200"/>
      <c r="T424" s="201"/>
      <c r="AT424" s="195" t="s">
        <v>175</v>
      </c>
      <c r="AU424" s="195" t="s">
        <v>88</v>
      </c>
      <c r="AV424" s="13" t="s">
        <v>173</v>
      </c>
      <c r="AW424" s="13" t="s">
        <v>36</v>
      </c>
      <c r="AX424" s="13" t="s">
        <v>21</v>
      </c>
      <c r="AY424" s="195" t="s">
        <v>166</v>
      </c>
    </row>
    <row r="425" spans="2:65" s="1" customFormat="1" ht="16.5" customHeight="1">
      <c r="B425" s="156"/>
      <c r="C425" s="179" t="s">
        <v>552</v>
      </c>
      <c r="D425" s="179" t="s">
        <v>226</v>
      </c>
      <c r="E425" s="180" t="s">
        <v>956</v>
      </c>
      <c r="F425" s="181" t="s">
        <v>957</v>
      </c>
      <c r="G425" s="182" t="s">
        <v>289</v>
      </c>
      <c r="H425" s="183">
        <v>172.91399999999999</v>
      </c>
      <c r="I425" s="184"/>
      <c r="J425" s="185">
        <f>ROUND(I425*H425,2)</f>
        <v>0</v>
      </c>
      <c r="K425" s="181" t="s">
        <v>172</v>
      </c>
      <c r="L425" s="186"/>
      <c r="M425" s="187" t="s">
        <v>1</v>
      </c>
      <c r="N425" s="188" t="s">
        <v>45</v>
      </c>
      <c r="O425" s="55"/>
      <c r="P425" s="166">
        <f>O425*H425</f>
        <v>0</v>
      </c>
      <c r="Q425" s="166">
        <v>3.0000000000000001E-5</v>
      </c>
      <c r="R425" s="166">
        <f>Q425*H425</f>
        <v>5.1874199999999999E-3</v>
      </c>
      <c r="S425" s="166">
        <v>0</v>
      </c>
      <c r="T425" s="167">
        <f>S425*H425</f>
        <v>0</v>
      </c>
      <c r="AR425" s="168" t="s">
        <v>206</v>
      </c>
      <c r="AT425" s="168" t="s">
        <v>226</v>
      </c>
      <c r="AU425" s="168" t="s">
        <v>88</v>
      </c>
      <c r="AY425" s="17" t="s">
        <v>166</v>
      </c>
      <c r="BE425" s="169">
        <f>IF(N425="základní",J425,0)</f>
        <v>0</v>
      </c>
      <c r="BF425" s="169">
        <f>IF(N425="snížená",J425,0)</f>
        <v>0</v>
      </c>
      <c r="BG425" s="169">
        <f>IF(N425="zákl. přenesená",J425,0)</f>
        <v>0</v>
      </c>
      <c r="BH425" s="169">
        <f>IF(N425="sníž. přenesená",J425,0)</f>
        <v>0</v>
      </c>
      <c r="BI425" s="169">
        <f>IF(N425="nulová",J425,0)</f>
        <v>0</v>
      </c>
      <c r="BJ425" s="17" t="s">
        <v>21</v>
      </c>
      <c r="BK425" s="169">
        <f>ROUND(I425*H425,2)</f>
        <v>0</v>
      </c>
      <c r="BL425" s="17" t="s">
        <v>173</v>
      </c>
      <c r="BM425" s="168" t="s">
        <v>958</v>
      </c>
    </row>
    <row r="426" spans="2:65" s="12" customFormat="1" ht="10.199999999999999">
      <c r="B426" s="170"/>
      <c r="D426" s="171" t="s">
        <v>175</v>
      </c>
      <c r="E426" s="172" t="s">
        <v>1</v>
      </c>
      <c r="F426" s="173" t="s">
        <v>959</v>
      </c>
      <c r="H426" s="174">
        <v>164.68</v>
      </c>
      <c r="I426" s="175"/>
      <c r="L426" s="170"/>
      <c r="M426" s="176"/>
      <c r="N426" s="177"/>
      <c r="O426" s="177"/>
      <c r="P426" s="177"/>
      <c r="Q426" s="177"/>
      <c r="R426" s="177"/>
      <c r="S426" s="177"/>
      <c r="T426" s="178"/>
      <c r="AT426" s="172" t="s">
        <v>175</v>
      </c>
      <c r="AU426" s="172" t="s">
        <v>88</v>
      </c>
      <c r="AV426" s="12" t="s">
        <v>88</v>
      </c>
      <c r="AW426" s="12" t="s">
        <v>36</v>
      </c>
      <c r="AX426" s="12" t="s">
        <v>80</v>
      </c>
      <c r="AY426" s="172" t="s">
        <v>166</v>
      </c>
    </row>
    <row r="427" spans="2:65" s="12" customFormat="1" ht="10.199999999999999">
      <c r="B427" s="170"/>
      <c r="D427" s="171" t="s">
        <v>175</v>
      </c>
      <c r="E427" s="172" t="s">
        <v>1</v>
      </c>
      <c r="F427" s="173" t="s">
        <v>960</v>
      </c>
      <c r="H427" s="174">
        <v>172.91399999999999</v>
      </c>
      <c r="I427" s="175"/>
      <c r="L427" s="170"/>
      <c r="M427" s="176"/>
      <c r="N427" s="177"/>
      <c r="O427" s="177"/>
      <c r="P427" s="177"/>
      <c r="Q427" s="177"/>
      <c r="R427" s="177"/>
      <c r="S427" s="177"/>
      <c r="T427" s="178"/>
      <c r="AT427" s="172" t="s">
        <v>175</v>
      </c>
      <c r="AU427" s="172" t="s">
        <v>88</v>
      </c>
      <c r="AV427" s="12" t="s">
        <v>88</v>
      </c>
      <c r="AW427" s="12" t="s">
        <v>36</v>
      </c>
      <c r="AX427" s="12" t="s">
        <v>21</v>
      </c>
      <c r="AY427" s="172" t="s">
        <v>166</v>
      </c>
    </row>
    <row r="428" spans="2:65" s="1" customFormat="1" ht="36" customHeight="1">
      <c r="B428" s="156"/>
      <c r="C428" s="157" t="s">
        <v>564</v>
      </c>
      <c r="D428" s="157" t="s">
        <v>168</v>
      </c>
      <c r="E428" s="158" t="s">
        <v>961</v>
      </c>
      <c r="F428" s="159" t="s">
        <v>962</v>
      </c>
      <c r="G428" s="160" t="s">
        <v>289</v>
      </c>
      <c r="H428" s="161">
        <v>82.66</v>
      </c>
      <c r="I428" s="162"/>
      <c r="J428" s="163">
        <f>ROUND(I428*H428,2)</f>
        <v>0</v>
      </c>
      <c r="K428" s="159" t="s">
        <v>172</v>
      </c>
      <c r="L428" s="32"/>
      <c r="M428" s="164" t="s">
        <v>1</v>
      </c>
      <c r="N428" s="165" t="s">
        <v>45</v>
      </c>
      <c r="O428" s="55"/>
      <c r="P428" s="166">
        <f>O428*H428</f>
        <v>0</v>
      </c>
      <c r="Q428" s="166">
        <v>2.0000000000000002E-5</v>
      </c>
      <c r="R428" s="166">
        <f>Q428*H428</f>
        <v>1.6532000000000001E-3</v>
      </c>
      <c r="S428" s="166">
        <v>0</v>
      </c>
      <c r="T428" s="167">
        <f>S428*H428</f>
        <v>0</v>
      </c>
      <c r="AR428" s="168" t="s">
        <v>173</v>
      </c>
      <c r="AT428" s="168" t="s">
        <v>168</v>
      </c>
      <c r="AU428" s="168" t="s">
        <v>88</v>
      </c>
      <c r="AY428" s="17" t="s">
        <v>166</v>
      </c>
      <c r="BE428" s="169">
        <f>IF(N428="základní",J428,0)</f>
        <v>0</v>
      </c>
      <c r="BF428" s="169">
        <f>IF(N428="snížená",J428,0)</f>
        <v>0</v>
      </c>
      <c r="BG428" s="169">
        <f>IF(N428="zákl. přenesená",J428,0)</f>
        <v>0</v>
      </c>
      <c r="BH428" s="169">
        <f>IF(N428="sníž. přenesená",J428,0)</f>
        <v>0</v>
      </c>
      <c r="BI428" s="169">
        <f>IF(N428="nulová",J428,0)</f>
        <v>0</v>
      </c>
      <c r="BJ428" s="17" t="s">
        <v>21</v>
      </c>
      <c r="BK428" s="169">
        <f>ROUND(I428*H428,2)</f>
        <v>0</v>
      </c>
      <c r="BL428" s="17" t="s">
        <v>173</v>
      </c>
      <c r="BM428" s="168" t="s">
        <v>963</v>
      </c>
    </row>
    <row r="429" spans="2:65" s="12" customFormat="1" ht="10.199999999999999">
      <c r="B429" s="170"/>
      <c r="D429" s="171" t="s">
        <v>175</v>
      </c>
      <c r="E429" s="172" t="s">
        <v>1</v>
      </c>
      <c r="F429" s="173" t="s">
        <v>964</v>
      </c>
      <c r="H429" s="174">
        <v>82.66</v>
      </c>
      <c r="I429" s="175"/>
      <c r="L429" s="170"/>
      <c r="M429" s="176"/>
      <c r="N429" s="177"/>
      <c r="O429" s="177"/>
      <c r="P429" s="177"/>
      <c r="Q429" s="177"/>
      <c r="R429" s="177"/>
      <c r="S429" s="177"/>
      <c r="T429" s="178"/>
      <c r="AT429" s="172" t="s">
        <v>175</v>
      </c>
      <c r="AU429" s="172" t="s">
        <v>88</v>
      </c>
      <c r="AV429" s="12" t="s">
        <v>88</v>
      </c>
      <c r="AW429" s="12" t="s">
        <v>36</v>
      </c>
      <c r="AX429" s="12" t="s">
        <v>21</v>
      </c>
      <c r="AY429" s="172" t="s">
        <v>166</v>
      </c>
    </row>
    <row r="430" spans="2:65" s="1" customFormat="1" ht="48" customHeight="1">
      <c r="B430" s="156"/>
      <c r="C430" s="157" t="s">
        <v>965</v>
      </c>
      <c r="D430" s="157" t="s">
        <v>168</v>
      </c>
      <c r="E430" s="158" t="s">
        <v>966</v>
      </c>
      <c r="F430" s="159" t="s">
        <v>967</v>
      </c>
      <c r="G430" s="160" t="s">
        <v>289</v>
      </c>
      <c r="H430" s="161">
        <v>144.9</v>
      </c>
      <c r="I430" s="162"/>
      <c r="J430" s="163">
        <f>ROUND(I430*H430,2)</f>
        <v>0</v>
      </c>
      <c r="K430" s="159" t="s">
        <v>172</v>
      </c>
      <c r="L430" s="32"/>
      <c r="M430" s="164" t="s">
        <v>1</v>
      </c>
      <c r="N430" s="165" t="s">
        <v>45</v>
      </c>
      <c r="O430" s="55"/>
      <c r="P430" s="166">
        <f>O430*H430</f>
        <v>0</v>
      </c>
      <c r="Q430" s="166">
        <v>0</v>
      </c>
      <c r="R430" s="166">
        <f>Q430*H430</f>
        <v>0</v>
      </c>
      <c r="S430" s="166">
        <v>0</v>
      </c>
      <c r="T430" s="167">
        <f>S430*H430</f>
        <v>0</v>
      </c>
      <c r="AR430" s="168" t="s">
        <v>173</v>
      </c>
      <c r="AT430" s="168" t="s">
        <v>168</v>
      </c>
      <c r="AU430" s="168" t="s">
        <v>88</v>
      </c>
      <c r="AY430" s="17" t="s">
        <v>166</v>
      </c>
      <c r="BE430" s="169">
        <f>IF(N430="základní",J430,0)</f>
        <v>0</v>
      </c>
      <c r="BF430" s="169">
        <f>IF(N430="snížená",J430,0)</f>
        <v>0</v>
      </c>
      <c r="BG430" s="169">
        <f>IF(N430="zákl. přenesená",J430,0)</f>
        <v>0</v>
      </c>
      <c r="BH430" s="169">
        <f>IF(N430="sníž. přenesená",J430,0)</f>
        <v>0</v>
      </c>
      <c r="BI430" s="169">
        <f>IF(N430="nulová",J430,0)</f>
        <v>0</v>
      </c>
      <c r="BJ430" s="17" t="s">
        <v>21</v>
      </c>
      <c r="BK430" s="169">
        <f>ROUND(I430*H430,2)</f>
        <v>0</v>
      </c>
      <c r="BL430" s="17" t="s">
        <v>173</v>
      </c>
      <c r="BM430" s="168" t="s">
        <v>968</v>
      </c>
    </row>
    <row r="431" spans="2:65" s="12" customFormat="1" ht="10.199999999999999">
      <c r="B431" s="170"/>
      <c r="D431" s="171" t="s">
        <v>175</v>
      </c>
      <c r="E431" s="172" t="s">
        <v>1</v>
      </c>
      <c r="F431" s="173" t="s">
        <v>939</v>
      </c>
      <c r="H431" s="174">
        <v>17.96</v>
      </c>
      <c r="I431" s="175"/>
      <c r="L431" s="170"/>
      <c r="M431" s="176"/>
      <c r="N431" s="177"/>
      <c r="O431" s="177"/>
      <c r="P431" s="177"/>
      <c r="Q431" s="177"/>
      <c r="R431" s="177"/>
      <c r="S431" s="177"/>
      <c r="T431" s="178"/>
      <c r="AT431" s="172" t="s">
        <v>175</v>
      </c>
      <c r="AU431" s="172" t="s">
        <v>88</v>
      </c>
      <c r="AV431" s="12" t="s">
        <v>88</v>
      </c>
      <c r="AW431" s="12" t="s">
        <v>36</v>
      </c>
      <c r="AX431" s="12" t="s">
        <v>80</v>
      </c>
      <c r="AY431" s="172" t="s">
        <v>166</v>
      </c>
    </row>
    <row r="432" spans="2:65" s="12" customFormat="1" ht="10.199999999999999">
      <c r="B432" s="170"/>
      <c r="D432" s="171" t="s">
        <v>175</v>
      </c>
      <c r="E432" s="172" t="s">
        <v>1</v>
      </c>
      <c r="F432" s="173" t="s">
        <v>940</v>
      </c>
      <c r="H432" s="174">
        <v>7.24</v>
      </c>
      <c r="I432" s="175"/>
      <c r="L432" s="170"/>
      <c r="M432" s="176"/>
      <c r="N432" s="177"/>
      <c r="O432" s="177"/>
      <c r="P432" s="177"/>
      <c r="Q432" s="177"/>
      <c r="R432" s="177"/>
      <c r="S432" s="177"/>
      <c r="T432" s="178"/>
      <c r="AT432" s="172" t="s">
        <v>175</v>
      </c>
      <c r="AU432" s="172" t="s">
        <v>88</v>
      </c>
      <c r="AV432" s="12" t="s">
        <v>88</v>
      </c>
      <c r="AW432" s="12" t="s">
        <v>36</v>
      </c>
      <c r="AX432" s="12" t="s">
        <v>80</v>
      </c>
      <c r="AY432" s="172" t="s">
        <v>166</v>
      </c>
    </row>
    <row r="433" spans="2:65" s="12" customFormat="1" ht="10.199999999999999">
      <c r="B433" s="170"/>
      <c r="D433" s="171" t="s">
        <v>175</v>
      </c>
      <c r="E433" s="172" t="s">
        <v>1</v>
      </c>
      <c r="F433" s="173" t="s">
        <v>941</v>
      </c>
      <c r="H433" s="174">
        <v>9.7200000000000006</v>
      </c>
      <c r="I433" s="175"/>
      <c r="L433" s="170"/>
      <c r="M433" s="176"/>
      <c r="N433" s="177"/>
      <c r="O433" s="177"/>
      <c r="P433" s="177"/>
      <c r="Q433" s="177"/>
      <c r="R433" s="177"/>
      <c r="S433" s="177"/>
      <c r="T433" s="178"/>
      <c r="AT433" s="172" t="s">
        <v>175</v>
      </c>
      <c r="AU433" s="172" t="s">
        <v>88</v>
      </c>
      <c r="AV433" s="12" t="s">
        <v>88</v>
      </c>
      <c r="AW433" s="12" t="s">
        <v>36</v>
      </c>
      <c r="AX433" s="12" t="s">
        <v>80</v>
      </c>
      <c r="AY433" s="172" t="s">
        <v>166</v>
      </c>
    </row>
    <row r="434" spans="2:65" s="12" customFormat="1" ht="10.199999999999999">
      <c r="B434" s="170"/>
      <c r="D434" s="171" t="s">
        <v>175</v>
      </c>
      <c r="E434" s="172" t="s">
        <v>1</v>
      </c>
      <c r="F434" s="173" t="s">
        <v>942</v>
      </c>
      <c r="H434" s="174">
        <v>9.6999999999999993</v>
      </c>
      <c r="I434" s="175"/>
      <c r="L434" s="170"/>
      <c r="M434" s="176"/>
      <c r="N434" s="177"/>
      <c r="O434" s="177"/>
      <c r="P434" s="177"/>
      <c r="Q434" s="177"/>
      <c r="R434" s="177"/>
      <c r="S434" s="177"/>
      <c r="T434" s="178"/>
      <c r="AT434" s="172" t="s">
        <v>175</v>
      </c>
      <c r="AU434" s="172" t="s">
        <v>88</v>
      </c>
      <c r="AV434" s="12" t="s">
        <v>88</v>
      </c>
      <c r="AW434" s="12" t="s">
        <v>36</v>
      </c>
      <c r="AX434" s="12" t="s">
        <v>80</v>
      </c>
      <c r="AY434" s="172" t="s">
        <v>166</v>
      </c>
    </row>
    <row r="435" spans="2:65" s="12" customFormat="1" ht="10.199999999999999">
      <c r="B435" s="170"/>
      <c r="D435" s="171" t="s">
        <v>175</v>
      </c>
      <c r="E435" s="172" t="s">
        <v>1</v>
      </c>
      <c r="F435" s="173" t="s">
        <v>943</v>
      </c>
      <c r="H435" s="174">
        <v>66.06</v>
      </c>
      <c r="I435" s="175"/>
      <c r="L435" s="170"/>
      <c r="M435" s="176"/>
      <c r="N435" s="177"/>
      <c r="O435" s="177"/>
      <c r="P435" s="177"/>
      <c r="Q435" s="177"/>
      <c r="R435" s="177"/>
      <c r="S435" s="177"/>
      <c r="T435" s="178"/>
      <c r="AT435" s="172" t="s">
        <v>175</v>
      </c>
      <c r="AU435" s="172" t="s">
        <v>88</v>
      </c>
      <c r="AV435" s="12" t="s">
        <v>88</v>
      </c>
      <c r="AW435" s="12" t="s">
        <v>36</v>
      </c>
      <c r="AX435" s="12" t="s">
        <v>80</v>
      </c>
      <c r="AY435" s="172" t="s">
        <v>166</v>
      </c>
    </row>
    <row r="436" spans="2:65" s="12" customFormat="1" ht="10.199999999999999">
      <c r="B436" s="170"/>
      <c r="D436" s="171" t="s">
        <v>175</v>
      </c>
      <c r="E436" s="172" t="s">
        <v>1</v>
      </c>
      <c r="F436" s="173" t="s">
        <v>944</v>
      </c>
      <c r="H436" s="174">
        <v>14.04</v>
      </c>
      <c r="I436" s="175"/>
      <c r="L436" s="170"/>
      <c r="M436" s="176"/>
      <c r="N436" s="177"/>
      <c r="O436" s="177"/>
      <c r="P436" s="177"/>
      <c r="Q436" s="177"/>
      <c r="R436" s="177"/>
      <c r="S436" s="177"/>
      <c r="T436" s="178"/>
      <c r="AT436" s="172" t="s">
        <v>175</v>
      </c>
      <c r="AU436" s="172" t="s">
        <v>88</v>
      </c>
      <c r="AV436" s="12" t="s">
        <v>88</v>
      </c>
      <c r="AW436" s="12" t="s">
        <v>36</v>
      </c>
      <c r="AX436" s="12" t="s">
        <v>80</v>
      </c>
      <c r="AY436" s="172" t="s">
        <v>166</v>
      </c>
    </row>
    <row r="437" spans="2:65" s="12" customFormat="1" ht="10.199999999999999">
      <c r="B437" s="170"/>
      <c r="D437" s="171" t="s">
        <v>175</v>
      </c>
      <c r="E437" s="172" t="s">
        <v>1</v>
      </c>
      <c r="F437" s="173" t="s">
        <v>945</v>
      </c>
      <c r="H437" s="174">
        <v>8.3000000000000007</v>
      </c>
      <c r="I437" s="175"/>
      <c r="L437" s="170"/>
      <c r="M437" s="176"/>
      <c r="N437" s="177"/>
      <c r="O437" s="177"/>
      <c r="P437" s="177"/>
      <c r="Q437" s="177"/>
      <c r="R437" s="177"/>
      <c r="S437" s="177"/>
      <c r="T437" s="178"/>
      <c r="AT437" s="172" t="s">
        <v>175</v>
      </c>
      <c r="AU437" s="172" t="s">
        <v>88</v>
      </c>
      <c r="AV437" s="12" t="s">
        <v>88</v>
      </c>
      <c r="AW437" s="12" t="s">
        <v>36</v>
      </c>
      <c r="AX437" s="12" t="s">
        <v>80</v>
      </c>
      <c r="AY437" s="172" t="s">
        <v>166</v>
      </c>
    </row>
    <row r="438" spans="2:65" s="12" customFormat="1" ht="10.199999999999999">
      <c r="B438" s="170"/>
      <c r="D438" s="171" t="s">
        <v>175</v>
      </c>
      <c r="E438" s="172" t="s">
        <v>1</v>
      </c>
      <c r="F438" s="173" t="s">
        <v>946</v>
      </c>
      <c r="H438" s="174">
        <v>11.88</v>
      </c>
      <c r="I438" s="175"/>
      <c r="L438" s="170"/>
      <c r="M438" s="176"/>
      <c r="N438" s="177"/>
      <c r="O438" s="177"/>
      <c r="P438" s="177"/>
      <c r="Q438" s="177"/>
      <c r="R438" s="177"/>
      <c r="S438" s="177"/>
      <c r="T438" s="178"/>
      <c r="AT438" s="172" t="s">
        <v>175</v>
      </c>
      <c r="AU438" s="172" t="s">
        <v>88</v>
      </c>
      <c r="AV438" s="12" t="s">
        <v>88</v>
      </c>
      <c r="AW438" s="12" t="s">
        <v>36</v>
      </c>
      <c r="AX438" s="12" t="s">
        <v>80</v>
      </c>
      <c r="AY438" s="172" t="s">
        <v>166</v>
      </c>
    </row>
    <row r="439" spans="2:65" s="13" customFormat="1" ht="10.199999999999999">
      <c r="B439" s="194"/>
      <c r="D439" s="171" t="s">
        <v>175</v>
      </c>
      <c r="E439" s="195" t="s">
        <v>1</v>
      </c>
      <c r="F439" s="196" t="s">
        <v>367</v>
      </c>
      <c r="H439" s="197">
        <v>144.9</v>
      </c>
      <c r="I439" s="198"/>
      <c r="L439" s="194"/>
      <c r="M439" s="199"/>
      <c r="N439" s="200"/>
      <c r="O439" s="200"/>
      <c r="P439" s="200"/>
      <c r="Q439" s="200"/>
      <c r="R439" s="200"/>
      <c r="S439" s="200"/>
      <c r="T439" s="201"/>
      <c r="AT439" s="195" t="s">
        <v>175</v>
      </c>
      <c r="AU439" s="195" t="s">
        <v>88</v>
      </c>
      <c r="AV439" s="13" t="s">
        <v>173</v>
      </c>
      <c r="AW439" s="13" t="s">
        <v>36</v>
      </c>
      <c r="AX439" s="13" t="s">
        <v>21</v>
      </c>
      <c r="AY439" s="195" t="s">
        <v>166</v>
      </c>
    </row>
    <row r="440" spans="2:65" s="1" customFormat="1" ht="36" customHeight="1">
      <c r="B440" s="156"/>
      <c r="C440" s="179" t="s">
        <v>969</v>
      </c>
      <c r="D440" s="179" t="s">
        <v>226</v>
      </c>
      <c r="E440" s="180" t="s">
        <v>970</v>
      </c>
      <c r="F440" s="181" t="s">
        <v>971</v>
      </c>
      <c r="G440" s="182" t="s">
        <v>289</v>
      </c>
      <c r="H440" s="183">
        <v>152.14500000000001</v>
      </c>
      <c r="I440" s="184"/>
      <c r="J440" s="185">
        <f>ROUND(I440*H440,2)</f>
        <v>0</v>
      </c>
      <c r="K440" s="181" t="s">
        <v>172</v>
      </c>
      <c r="L440" s="186"/>
      <c r="M440" s="187" t="s">
        <v>1</v>
      </c>
      <c r="N440" s="188" t="s">
        <v>45</v>
      </c>
      <c r="O440" s="55"/>
      <c r="P440" s="166">
        <f>O440*H440</f>
        <v>0</v>
      </c>
      <c r="Q440" s="166">
        <v>3.0000000000000001E-5</v>
      </c>
      <c r="R440" s="166">
        <f>Q440*H440</f>
        <v>4.56435E-3</v>
      </c>
      <c r="S440" s="166">
        <v>0</v>
      </c>
      <c r="T440" s="167">
        <f>S440*H440</f>
        <v>0</v>
      </c>
      <c r="AR440" s="168" t="s">
        <v>206</v>
      </c>
      <c r="AT440" s="168" t="s">
        <v>226</v>
      </c>
      <c r="AU440" s="168" t="s">
        <v>88</v>
      </c>
      <c r="AY440" s="17" t="s">
        <v>166</v>
      </c>
      <c r="BE440" s="169">
        <f>IF(N440="základní",J440,0)</f>
        <v>0</v>
      </c>
      <c r="BF440" s="169">
        <f>IF(N440="snížená",J440,0)</f>
        <v>0</v>
      </c>
      <c r="BG440" s="169">
        <f>IF(N440="zákl. přenesená",J440,0)</f>
        <v>0</v>
      </c>
      <c r="BH440" s="169">
        <f>IF(N440="sníž. přenesená",J440,0)</f>
        <v>0</v>
      </c>
      <c r="BI440" s="169">
        <f>IF(N440="nulová",J440,0)</f>
        <v>0</v>
      </c>
      <c r="BJ440" s="17" t="s">
        <v>21</v>
      </c>
      <c r="BK440" s="169">
        <f>ROUND(I440*H440,2)</f>
        <v>0</v>
      </c>
      <c r="BL440" s="17" t="s">
        <v>173</v>
      </c>
      <c r="BM440" s="168" t="s">
        <v>972</v>
      </c>
    </row>
    <row r="441" spans="2:65" s="12" customFormat="1" ht="10.199999999999999">
      <c r="B441" s="170"/>
      <c r="D441" s="171" t="s">
        <v>175</v>
      </c>
      <c r="E441" s="172" t="s">
        <v>1</v>
      </c>
      <c r="F441" s="173" t="s">
        <v>973</v>
      </c>
      <c r="H441" s="174">
        <v>144.9</v>
      </c>
      <c r="I441" s="175"/>
      <c r="L441" s="170"/>
      <c r="M441" s="176"/>
      <c r="N441" s="177"/>
      <c r="O441" s="177"/>
      <c r="P441" s="177"/>
      <c r="Q441" s="177"/>
      <c r="R441" s="177"/>
      <c r="S441" s="177"/>
      <c r="T441" s="178"/>
      <c r="AT441" s="172" t="s">
        <v>175</v>
      </c>
      <c r="AU441" s="172" t="s">
        <v>88</v>
      </c>
      <c r="AV441" s="12" t="s">
        <v>88</v>
      </c>
      <c r="AW441" s="12" t="s">
        <v>36</v>
      </c>
      <c r="AX441" s="12" t="s">
        <v>80</v>
      </c>
      <c r="AY441" s="172" t="s">
        <v>166</v>
      </c>
    </row>
    <row r="442" spans="2:65" s="12" customFormat="1" ht="10.199999999999999">
      <c r="B442" s="170"/>
      <c r="D442" s="171" t="s">
        <v>175</v>
      </c>
      <c r="E442" s="172" t="s">
        <v>1</v>
      </c>
      <c r="F442" s="173" t="s">
        <v>974</v>
      </c>
      <c r="H442" s="174">
        <v>152.14500000000001</v>
      </c>
      <c r="I442" s="175"/>
      <c r="L442" s="170"/>
      <c r="M442" s="176"/>
      <c r="N442" s="177"/>
      <c r="O442" s="177"/>
      <c r="P442" s="177"/>
      <c r="Q442" s="177"/>
      <c r="R442" s="177"/>
      <c r="S442" s="177"/>
      <c r="T442" s="178"/>
      <c r="AT442" s="172" t="s">
        <v>175</v>
      </c>
      <c r="AU442" s="172" t="s">
        <v>88</v>
      </c>
      <c r="AV442" s="12" t="s">
        <v>88</v>
      </c>
      <c r="AW442" s="12" t="s">
        <v>36</v>
      </c>
      <c r="AX442" s="12" t="s">
        <v>21</v>
      </c>
      <c r="AY442" s="172" t="s">
        <v>166</v>
      </c>
    </row>
    <row r="443" spans="2:65" s="1" customFormat="1" ht="48" customHeight="1">
      <c r="B443" s="156"/>
      <c r="C443" s="179" t="s">
        <v>975</v>
      </c>
      <c r="D443" s="179" t="s">
        <v>226</v>
      </c>
      <c r="E443" s="180" t="s">
        <v>976</v>
      </c>
      <c r="F443" s="181" t="s">
        <v>977</v>
      </c>
      <c r="G443" s="182" t="s">
        <v>289</v>
      </c>
      <c r="H443" s="183">
        <v>86.793000000000006</v>
      </c>
      <c r="I443" s="184"/>
      <c r="J443" s="185">
        <f>ROUND(I443*H443,2)</f>
        <v>0</v>
      </c>
      <c r="K443" s="181" t="s">
        <v>172</v>
      </c>
      <c r="L443" s="186"/>
      <c r="M443" s="187" t="s">
        <v>1</v>
      </c>
      <c r="N443" s="188" t="s">
        <v>45</v>
      </c>
      <c r="O443" s="55"/>
      <c r="P443" s="166">
        <f>O443*H443</f>
        <v>0</v>
      </c>
      <c r="Q443" s="166">
        <v>5.9999999999999995E-4</v>
      </c>
      <c r="R443" s="166">
        <f>Q443*H443</f>
        <v>5.2075799999999998E-2</v>
      </c>
      <c r="S443" s="166">
        <v>0</v>
      </c>
      <c r="T443" s="167">
        <f>S443*H443</f>
        <v>0</v>
      </c>
      <c r="AR443" s="168" t="s">
        <v>206</v>
      </c>
      <c r="AT443" s="168" t="s">
        <v>226</v>
      </c>
      <c r="AU443" s="168" t="s">
        <v>88</v>
      </c>
      <c r="AY443" s="17" t="s">
        <v>166</v>
      </c>
      <c r="BE443" s="169">
        <f>IF(N443="základní",J443,0)</f>
        <v>0</v>
      </c>
      <c r="BF443" s="169">
        <f>IF(N443="snížená",J443,0)</f>
        <v>0</v>
      </c>
      <c r="BG443" s="169">
        <f>IF(N443="zákl. přenesená",J443,0)</f>
        <v>0</v>
      </c>
      <c r="BH443" s="169">
        <f>IF(N443="sníž. přenesená",J443,0)</f>
        <v>0</v>
      </c>
      <c r="BI443" s="169">
        <f>IF(N443="nulová",J443,0)</f>
        <v>0</v>
      </c>
      <c r="BJ443" s="17" t="s">
        <v>21</v>
      </c>
      <c r="BK443" s="169">
        <f>ROUND(I443*H443,2)</f>
        <v>0</v>
      </c>
      <c r="BL443" s="17" t="s">
        <v>173</v>
      </c>
      <c r="BM443" s="168" t="s">
        <v>978</v>
      </c>
    </row>
    <row r="444" spans="2:65" s="12" customFormat="1" ht="10.199999999999999">
      <c r="B444" s="170"/>
      <c r="D444" s="171" t="s">
        <v>175</v>
      </c>
      <c r="E444" s="172" t="s">
        <v>1</v>
      </c>
      <c r="F444" s="173" t="s">
        <v>979</v>
      </c>
      <c r="H444" s="174">
        <v>82.66</v>
      </c>
      <c r="I444" s="175"/>
      <c r="L444" s="170"/>
      <c r="M444" s="176"/>
      <c r="N444" s="177"/>
      <c r="O444" s="177"/>
      <c r="P444" s="177"/>
      <c r="Q444" s="177"/>
      <c r="R444" s="177"/>
      <c r="S444" s="177"/>
      <c r="T444" s="178"/>
      <c r="AT444" s="172" t="s">
        <v>175</v>
      </c>
      <c r="AU444" s="172" t="s">
        <v>88</v>
      </c>
      <c r="AV444" s="12" t="s">
        <v>88</v>
      </c>
      <c r="AW444" s="12" t="s">
        <v>36</v>
      </c>
      <c r="AX444" s="12" t="s">
        <v>80</v>
      </c>
      <c r="AY444" s="172" t="s">
        <v>166</v>
      </c>
    </row>
    <row r="445" spans="2:65" s="12" customFormat="1" ht="10.199999999999999">
      <c r="B445" s="170"/>
      <c r="D445" s="171" t="s">
        <v>175</v>
      </c>
      <c r="E445" s="172" t="s">
        <v>1</v>
      </c>
      <c r="F445" s="173" t="s">
        <v>980</v>
      </c>
      <c r="H445" s="174">
        <v>86.793000000000006</v>
      </c>
      <c r="I445" s="175"/>
      <c r="L445" s="170"/>
      <c r="M445" s="176"/>
      <c r="N445" s="177"/>
      <c r="O445" s="177"/>
      <c r="P445" s="177"/>
      <c r="Q445" s="177"/>
      <c r="R445" s="177"/>
      <c r="S445" s="177"/>
      <c r="T445" s="178"/>
      <c r="AT445" s="172" t="s">
        <v>175</v>
      </c>
      <c r="AU445" s="172" t="s">
        <v>88</v>
      </c>
      <c r="AV445" s="12" t="s">
        <v>88</v>
      </c>
      <c r="AW445" s="12" t="s">
        <v>36</v>
      </c>
      <c r="AX445" s="12" t="s">
        <v>21</v>
      </c>
      <c r="AY445" s="172" t="s">
        <v>166</v>
      </c>
    </row>
    <row r="446" spans="2:65" s="1" customFormat="1" ht="36" customHeight="1">
      <c r="B446" s="156"/>
      <c r="C446" s="157" t="s">
        <v>981</v>
      </c>
      <c r="D446" s="157" t="s">
        <v>168</v>
      </c>
      <c r="E446" s="158" t="s">
        <v>982</v>
      </c>
      <c r="F446" s="159" t="s">
        <v>983</v>
      </c>
      <c r="G446" s="160" t="s">
        <v>197</v>
      </c>
      <c r="H446" s="161">
        <v>238.85300000000001</v>
      </c>
      <c r="I446" s="162"/>
      <c r="J446" s="163">
        <f>ROUND(I446*H446,2)</f>
        <v>0</v>
      </c>
      <c r="K446" s="159" t="s">
        <v>172</v>
      </c>
      <c r="L446" s="32"/>
      <c r="M446" s="164" t="s">
        <v>1</v>
      </c>
      <c r="N446" s="165" t="s">
        <v>45</v>
      </c>
      <c r="O446" s="55"/>
      <c r="P446" s="166">
        <f>O446*H446</f>
        <v>0</v>
      </c>
      <c r="Q446" s="166">
        <v>2.6800000000000001E-3</v>
      </c>
      <c r="R446" s="166">
        <f>Q446*H446</f>
        <v>0.64012604000000006</v>
      </c>
      <c r="S446" s="166">
        <v>0</v>
      </c>
      <c r="T446" s="167">
        <f>S446*H446</f>
        <v>0</v>
      </c>
      <c r="AR446" s="168" t="s">
        <v>173</v>
      </c>
      <c r="AT446" s="168" t="s">
        <v>168</v>
      </c>
      <c r="AU446" s="168" t="s">
        <v>88</v>
      </c>
      <c r="AY446" s="17" t="s">
        <v>166</v>
      </c>
      <c r="BE446" s="169">
        <f>IF(N446="základní",J446,0)</f>
        <v>0</v>
      </c>
      <c r="BF446" s="169">
        <f>IF(N446="snížená",J446,0)</f>
        <v>0</v>
      </c>
      <c r="BG446" s="169">
        <f>IF(N446="zákl. přenesená",J446,0)</f>
        <v>0</v>
      </c>
      <c r="BH446" s="169">
        <f>IF(N446="sníž. přenesená",J446,0)</f>
        <v>0</v>
      </c>
      <c r="BI446" s="169">
        <f>IF(N446="nulová",J446,0)</f>
        <v>0</v>
      </c>
      <c r="BJ446" s="17" t="s">
        <v>21</v>
      </c>
      <c r="BK446" s="169">
        <f>ROUND(I446*H446,2)</f>
        <v>0</v>
      </c>
      <c r="BL446" s="17" t="s">
        <v>173</v>
      </c>
      <c r="BM446" s="168" t="s">
        <v>984</v>
      </c>
    </row>
    <row r="447" spans="2:65" s="12" customFormat="1" ht="10.199999999999999">
      <c r="B447" s="170"/>
      <c r="D447" s="171" t="s">
        <v>175</v>
      </c>
      <c r="E447" s="172" t="s">
        <v>1</v>
      </c>
      <c r="F447" s="173" t="s">
        <v>985</v>
      </c>
      <c r="H447" s="174">
        <v>238.85300000000001</v>
      </c>
      <c r="I447" s="175"/>
      <c r="L447" s="170"/>
      <c r="M447" s="176"/>
      <c r="N447" s="177"/>
      <c r="O447" s="177"/>
      <c r="P447" s="177"/>
      <c r="Q447" s="177"/>
      <c r="R447" s="177"/>
      <c r="S447" s="177"/>
      <c r="T447" s="178"/>
      <c r="AT447" s="172" t="s">
        <v>175</v>
      </c>
      <c r="AU447" s="172" t="s">
        <v>88</v>
      </c>
      <c r="AV447" s="12" t="s">
        <v>88</v>
      </c>
      <c r="AW447" s="12" t="s">
        <v>36</v>
      </c>
      <c r="AX447" s="12" t="s">
        <v>21</v>
      </c>
      <c r="AY447" s="172" t="s">
        <v>166</v>
      </c>
    </row>
    <row r="448" spans="2:65" s="1" customFormat="1" ht="36" customHeight="1">
      <c r="B448" s="156"/>
      <c r="C448" s="157" t="s">
        <v>986</v>
      </c>
      <c r="D448" s="157" t="s">
        <v>168</v>
      </c>
      <c r="E448" s="158" t="s">
        <v>987</v>
      </c>
      <c r="F448" s="159" t="s">
        <v>988</v>
      </c>
      <c r="G448" s="160" t="s">
        <v>197</v>
      </c>
      <c r="H448" s="161">
        <v>36.713999999999999</v>
      </c>
      <c r="I448" s="162"/>
      <c r="J448" s="163">
        <f>ROUND(I448*H448,2)</f>
        <v>0</v>
      </c>
      <c r="K448" s="159" t="s">
        <v>172</v>
      </c>
      <c r="L448" s="32"/>
      <c r="M448" s="164" t="s">
        <v>1</v>
      </c>
      <c r="N448" s="165" t="s">
        <v>45</v>
      </c>
      <c r="O448" s="55"/>
      <c r="P448" s="166">
        <f>O448*H448</f>
        <v>0</v>
      </c>
      <c r="Q448" s="166">
        <v>2.8800000000000002E-3</v>
      </c>
      <c r="R448" s="166">
        <f>Q448*H448</f>
        <v>0.10573632000000001</v>
      </c>
      <c r="S448" s="166">
        <v>0</v>
      </c>
      <c r="T448" s="167">
        <f>S448*H448</f>
        <v>0</v>
      </c>
      <c r="AR448" s="168" t="s">
        <v>173</v>
      </c>
      <c r="AT448" s="168" t="s">
        <v>168</v>
      </c>
      <c r="AU448" s="168" t="s">
        <v>88</v>
      </c>
      <c r="AY448" s="17" t="s">
        <v>166</v>
      </c>
      <c r="BE448" s="169">
        <f>IF(N448="základní",J448,0)</f>
        <v>0</v>
      </c>
      <c r="BF448" s="169">
        <f>IF(N448="snížená",J448,0)</f>
        <v>0</v>
      </c>
      <c r="BG448" s="169">
        <f>IF(N448="zákl. přenesená",J448,0)</f>
        <v>0</v>
      </c>
      <c r="BH448" s="169">
        <f>IF(N448="sníž. přenesená",J448,0)</f>
        <v>0</v>
      </c>
      <c r="BI448" s="169">
        <f>IF(N448="nulová",J448,0)</f>
        <v>0</v>
      </c>
      <c r="BJ448" s="17" t="s">
        <v>21</v>
      </c>
      <c r="BK448" s="169">
        <f>ROUND(I448*H448,2)</f>
        <v>0</v>
      </c>
      <c r="BL448" s="17" t="s">
        <v>173</v>
      </c>
      <c r="BM448" s="168" t="s">
        <v>989</v>
      </c>
    </row>
    <row r="449" spans="2:65" s="12" customFormat="1" ht="10.199999999999999">
      <c r="B449" s="170"/>
      <c r="D449" s="171" t="s">
        <v>175</v>
      </c>
      <c r="E449" s="172" t="s">
        <v>1</v>
      </c>
      <c r="F449" s="173" t="s">
        <v>990</v>
      </c>
      <c r="H449" s="174">
        <v>27.024000000000001</v>
      </c>
      <c r="I449" s="175"/>
      <c r="L449" s="170"/>
      <c r="M449" s="176"/>
      <c r="N449" s="177"/>
      <c r="O449" s="177"/>
      <c r="P449" s="177"/>
      <c r="Q449" s="177"/>
      <c r="R449" s="177"/>
      <c r="S449" s="177"/>
      <c r="T449" s="178"/>
      <c r="AT449" s="172" t="s">
        <v>175</v>
      </c>
      <c r="AU449" s="172" t="s">
        <v>88</v>
      </c>
      <c r="AV449" s="12" t="s">
        <v>88</v>
      </c>
      <c r="AW449" s="12" t="s">
        <v>36</v>
      </c>
      <c r="AX449" s="12" t="s">
        <v>80</v>
      </c>
      <c r="AY449" s="172" t="s">
        <v>166</v>
      </c>
    </row>
    <row r="450" spans="2:65" s="12" customFormat="1" ht="10.199999999999999">
      <c r="B450" s="170"/>
      <c r="D450" s="171" t="s">
        <v>175</v>
      </c>
      <c r="E450" s="172" t="s">
        <v>1</v>
      </c>
      <c r="F450" s="173" t="s">
        <v>754</v>
      </c>
      <c r="H450" s="174">
        <v>-3.6360000000000001</v>
      </c>
      <c r="I450" s="175"/>
      <c r="L450" s="170"/>
      <c r="M450" s="176"/>
      <c r="N450" s="177"/>
      <c r="O450" s="177"/>
      <c r="P450" s="177"/>
      <c r="Q450" s="177"/>
      <c r="R450" s="177"/>
      <c r="S450" s="177"/>
      <c r="T450" s="178"/>
      <c r="AT450" s="172" t="s">
        <v>175</v>
      </c>
      <c r="AU450" s="172" t="s">
        <v>88</v>
      </c>
      <c r="AV450" s="12" t="s">
        <v>88</v>
      </c>
      <c r="AW450" s="12" t="s">
        <v>36</v>
      </c>
      <c r="AX450" s="12" t="s">
        <v>80</v>
      </c>
      <c r="AY450" s="172" t="s">
        <v>166</v>
      </c>
    </row>
    <row r="451" spans="2:65" s="12" customFormat="1" ht="10.199999999999999">
      <c r="B451" s="170"/>
      <c r="D451" s="171" t="s">
        <v>175</v>
      </c>
      <c r="E451" s="172" t="s">
        <v>1</v>
      </c>
      <c r="F451" s="173" t="s">
        <v>991</v>
      </c>
      <c r="H451" s="174">
        <v>-3.2320000000000002</v>
      </c>
      <c r="I451" s="175"/>
      <c r="L451" s="170"/>
      <c r="M451" s="176"/>
      <c r="N451" s="177"/>
      <c r="O451" s="177"/>
      <c r="P451" s="177"/>
      <c r="Q451" s="177"/>
      <c r="R451" s="177"/>
      <c r="S451" s="177"/>
      <c r="T451" s="178"/>
      <c r="AT451" s="172" t="s">
        <v>175</v>
      </c>
      <c r="AU451" s="172" t="s">
        <v>88</v>
      </c>
      <c r="AV451" s="12" t="s">
        <v>88</v>
      </c>
      <c r="AW451" s="12" t="s">
        <v>36</v>
      </c>
      <c r="AX451" s="12" t="s">
        <v>80</v>
      </c>
      <c r="AY451" s="172" t="s">
        <v>166</v>
      </c>
    </row>
    <row r="452" spans="2:65" s="12" customFormat="1" ht="10.199999999999999">
      <c r="B452" s="170"/>
      <c r="D452" s="171" t="s">
        <v>175</v>
      </c>
      <c r="E452" s="172" t="s">
        <v>1</v>
      </c>
      <c r="F452" s="173" t="s">
        <v>992</v>
      </c>
      <c r="H452" s="174">
        <v>2.5150000000000001</v>
      </c>
      <c r="I452" s="175"/>
      <c r="L452" s="170"/>
      <c r="M452" s="176"/>
      <c r="N452" s="177"/>
      <c r="O452" s="177"/>
      <c r="P452" s="177"/>
      <c r="Q452" s="177"/>
      <c r="R452" s="177"/>
      <c r="S452" s="177"/>
      <c r="T452" s="178"/>
      <c r="AT452" s="172" t="s">
        <v>175</v>
      </c>
      <c r="AU452" s="172" t="s">
        <v>88</v>
      </c>
      <c r="AV452" s="12" t="s">
        <v>88</v>
      </c>
      <c r="AW452" s="12" t="s">
        <v>36</v>
      </c>
      <c r="AX452" s="12" t="s">
        <v>80</v>
      </c>
      <c r="AY452" s="172" t="s">
        <v>166</v>
      </c>
    </row>
    <row r="453" spans="2:65" s="12" customFormat="1" ht="10.199999999999999">
      <c r="B453" s="170"/>
      <c r="D453" s="171" t="s">
        <v>175</v>
      </c>
      <c r="E453" s="172" t="s">
        <v>1</v>
      </c>
      <c r="F453" s="173" t="s">
        <v>993</v>
      </c>
      <c r="H453" s="174">
        <v>3.0630000000000002</v>
      </c>
      <c r="I453" s="175"/>
      <c r="L453" s="170"/>
      <c r="M453" s="176"/>
      <c r="N453" s="177"/>
      <c r="O453" s="177"/>
      <c r="P453" s="177"/>
      <c r="Q453" s="177"/>
      <c r="R453" s="177"/>
      <c r="S453" s="177"/>
      <c r="T453" s="178"/>
      <c r="AT453" s="172" t="s">
        <v>175</v>
      </c>
      <c r="AU453" s="172" t="s">
        <v>88</v>
      </c>
      <c r="AV453" s="12" t="s">
        <v>88</v>
      </c>
      <c r="AW453" s="12" t="s">
        <v>36</v>
      </c>
      <c r="AX453" s="12" t="s">
        <v>80</v>
      </c>
      <c r="AY453" s="172" t="s">
        <v>166</v>
      </c>
    </row>
    <row r="454" spans="2:65" s="12" customFormat="1" ht="10.199999999999999">
      <c r="B454" s="170"/>
      <c r="D454" s="171" t="s">
        <v>175</v>
      </c>
      <c r="E454" s="172" t="s">
        <v>1</v>
      </c>
      <c r="F454" s="173" t="s">
        <v>994</v>
      </c>
      <c r="H454" s="174">
        <v>10.98</v>
      </c>
      <c r="I454" s="175"/>
      <c r="L454" s="170"/>
      <c r="M454" s="176"/>
      <c r="N454" s="177"/>
      <c r="O454" s="177"/>
      <c r="P454" s="177"/>
      <c r="Q454" s="177"/>
      <c r="R454" s="177"/>
      <c r="S454" s="177"/>
      <c r="T454" s="178"/>
      <c r="AT454" s="172" t="s">
        <v>175</v>
      </c>
      <c r="AU454" s="172" t="s">
        <v>88</v>
      </c>
      <c r="AV454" s="12" t="s">
        <v>88</v>
      </c>
      <c r="AW454" s="12" t="s">
        <v>36</v>
      </c>
      <c r="AX454" s="12" t="s">
        <v>80</v>
      </c>
      <c r="AY454" s="172" t="s">
        <v>166</v>
      </c>
    </row>
    <row r="455" spans="2:65" s="13" customFormat="1" ht="10.199999999999999">
      <c r="B455" s="194"/>
      <c r="D455" s="171" t="s">
        <v>175</v>
      </c>
      <c r="E455" s="195" t="s">
        <v>1</v>
      </c>
      <c r="F455" s="196" t="s">
        <v>367</v>
      </c>
      <c r="H455" s="197">
        <v>36.713999999999999</v>
      </c>
      <c r="I455" s="198"/>
      <c r="L455" s="194"/>
      <c r="M455" s="199"/>
      <c r="N455" s="200"/>
      <c r="O455" s="200"/>
      <c r="P455" s="200"/>
      <c r="Q455" s="200"/>
      <c r="R455" s="200"/>
      <c r="S455" s="200"/>
      <c r="T455" s="201"/>
      <c r="AT455" s="195" t="s">
        <v>175</v>
      </c>
      <c r="AU455" s="195" t="s">
        <v>88</v>
      </c>
      <c r="AV455" s="13" t="s">
        <v>173</v>
      </c>
      <c r="AW455" s="13" t="s">
        <v>36</v>
      </c>
      <c r="AX455" s="13" t="s">
        <v>21</v>
      </c>
      <c r="AY455" s="195" t="s">
        <v>166</v>
      </c>
    </row>
    <row r="456" spans="2:65" s="1" customFormat="1" ht="36" customHeight="1">
      <c r="B456" s="156"/>
      <c r="C456" s="157" t="s">
        <v>995</v>
      </c>
      <c r="D456" s="157" t="s">
        <v>168</v>
      </c>
      <c r="E456" s="158" t="s">
        <v>996</v>
      </c>
      <c r="F456" s="159" t="s">
        <v>997</v>
      </c>
      <c r="G456" s="160" t="s">
        <v>197</v>
      </c>
      <c r="H456" s="161">
        <v>55.685000000000002</v>
      </c>
      <c r="I456" s="162"/>
      <c r="J456" s="163">
        <f>ROUND(I456*H456,2)</f>
        <v>0</v>
      </c>
      <c r="K456" s="159" t="s">
        <v>172</v>
      </c>
      <c r="L456" s="32"/>
      <c r="M456" s="164" t="s">
        <v>1</v>
      </c>
      <c r="N456" s="165" t="s">
        <v>45</v>
      </c>
      <c r="O456" s="55"/>
      <c r="P456" s="166">
        <f>O456*H456</f>
        <v>0</v>
      </c>
      <c r="Q456" s="166">
        <v>1.2E-4</v>
      </c>
      <c r="R456" s="166">
        <f>Q456*H456</f>
        <v>6.6822000000000001E-3</v>
      </c>
      <c r="S456" s="166">
        <v>0</v>
      </c>
      <c r="T456" s="167">
        <f>S456*H456</f>
        <v>0</v>
      </c>
      <c r="AR456" s="168" t="s">
        <v>173</v>
      </c>
      <c r="AT456" s="168" t="s">
        <v>168</v>
      </c>
      <c r="AU456" s="168" t="s">
        <v>88</v>
      </c>
      <c r="AY456" s="17" t="s">
        <v>166</v>
      </c>
      <c r="BE456" s="169">
        <f>IF(N456="základní",J456,0)</f>
        <v>0</v>
      </c>
      <c r="BF456" s="169">
        <f>IF(N456="snížená",J456,0)</f>
        <v>0</v>
      </c>
      <c r="BG456" s="169">
        <f>IF(N456="zákl. přenesená",J456,0)</f>
        <v>0</v>
      </c>
      <c r="BH456" s="169">
        <f>IF(N456="sníž. přenesená",J456,0)</f>
        <v>0</v>
      </c>
      <c r="BI456" s="169">
        <f>IF(N456="nulová",J456,0)</f>
        <v>0</v>
      </c>
      <c r="BJ456" s="17" t="s">
        <v>21</v>
      </c>
      <c r="BK456" s="169">
        <f>ROUND(I456*H456,2)</f>
        <v>0</v>
      </c>
      <c r="BL456" s="17" t="s">
        <v>173</v>
      </c>
      <c r="BM456" s="168" t="s">
        <v>998</v>
      </c>
    </row>
    <row r="457" spans="2:65" s="12" customFormat="1" ht="10.199999999999999">
      <c r="B457" s="170"/>
      <c r="D457" s="171" t="s">
        <v>175</v>
      </c>
      <c r="E457" s="172" t="s">
        <v>1</v>
      </c>
      <c r="F457" s="173" t="s">
        <v>999</v>
      </c>
      <c r="H457" s="174">
        <v>3.6360000000000001</v>
      </c>
      <c r="I457" s="175"/>
      <c r="L457" s="170"/>
      <c r="M457" s="176"/>
      <c r="N457" s="177"/>
      <c r="O457" s="177"/>
      <c r="P457" s="177"/>
      <c r="Q457" s="177"/>
      <c r="R457" s="177"/>
      <c r="S457" s="177"/>
      <c r="T457" s="178"/>
      <c r="AT457" s="172" t="s">
        <v>175</v>
      </c>
      <c r="AU457" s="172" t="s">
        <v>88</v>
      </c>
      <c r="AV457" s="12" t="s">
        <v>88</v>
      </c>
      <c r="AW457" s="12" t="s">
        <v>36</v>
      </c>
      <c r="AX457" s="12" t="s">
        <v>80</v>
      </c>
      <c r="AY457" s="172" t="s">
        <v>166</v>
      </c>
    </row>
    <row r="458" spans="2:65" s="12" customFormat="1" ht="10.199999999999999">
      <c r="B458" s="170"/>
      <c r="D458" s="171" t="s">
        <v>175</v>
      </c>
      <c r="E458" s="172" t="s">
        <v>1</v>
      </c>
      <c r="F458" s="173" t="s">
        <v>1000</v>
      </c>
      <c r="H458" s="174">
        <v>3.2320000000000002</v>
      </c>
      <c r="I458" s="175"/>
      <c r="L458" s="170"/>
      <c r="M458" s="176"/>
      <c r="N458" s="177"/>
      <c r="O458" s="177"/>
      <c r="P458" s="177"/>
      <c r="Q458" s="177"/>
      <c r="R458" s="177"/>
      <c r="S458" s="177"/>
      <c r="T458" s="178"/>
      <c r="AT458" s="172" t="s">
        <v>175</v>
      </c>
      <c r="AU458" s="172" t="s">
        <v>88</v>
      </c>
      <c r="AV458" s="12" t="s">
        <v>88</v>
      </c>
      <c r="AW458" s="12" t="s">
        <v>36</v>
      </c>
      <c r="AX458" s="12" t="s">
        <v>80</v>
      </c>
      <c r="AY458" s="172" t="s">
        <v>166</v>
      </c>
    </row>
    <row r="459" spans="2:65" s="12" customFormat="1" ht="10.199999999999999">
      <c r="B459" s="170"/>
      <c r="D459" s="171" t="s">
        <v>175</v>
      </c>
      <c r="E459" s="172" t="s">
        <v>1</v>
      </c>
      <c r="F459" s="173" t="s">
        <v>1001</v>
      </c>
      <c r="H459" s="174">
        <v>5.9009999999999998</v>
      </c>
      <c r="I459" s="175"/>
      <c r="L459" s="170"/>
      <c r="M459" s="176"/>
      <c r="N459" s="177"/>
      <c r="O459" s="177"/>
      <c r="P459" s="177"/>
      <c r="Q459" s="177"/>
      <c r="R459" s="177"/>
      <c r="S459" s="177"/>
      <c r="T459" s="178"/>
      <c r="AT459" s="172" t="s">
        <v>175</v>
      </c>
      <c r="AU459" s="172" t="s">
        <v>88</v>
      </c>
      <c r="AV459" s="12" t="s">
        <v>88</v>
      </c>
      <c r="AW459" s="12" t="s">
        <v>36</v>
      </c>
      <c r="AX459" s="12" t="s">
        <v>80</v>
      </c>
      <c r="AY459" s="172" t="s">
        <v>166</v>
      </c>
    </row>
    <row r="460" spans="2:65" s="12" customFormat="1" ht="10.199999999999999">
      <c r="B460" s="170"/>
      <c r="D460" s="171" t="s">
        <v>175</v>
      </c>
      <c r="E460" s="172" t="s">
        <v>1</v>
      </c>
      <c r="F460" s="173" t="s">
        <v>1002</v>
      </c>
      <c r="H460" s="174">
        <v>5.8760000000000003</v>
      </c>
      <c r="I460" s="175"/>
      <c r="L460" s="170"/>
      <c r="M460" s="176"/>
      <c r="N460" s="177"/>
      <c r="O460" s="177"/>
      <c r="P460" s="177"/>
      <c r="Q460" s="177"/>
      <c r="R460" s="177"/>
      <c r="S460" s="177"/>
      <c r="T460" s="178"/>
      <c r="AT460" s="172" t="s">
        <v>175</v>
      </c>
      <c r="AU460" s="172" t="s">
        <v>88</v>
      </c>
      <c r="AV460" s="12" t="s">
        <v>88</v>
      </c>
      <c r="AW460" s="12" t="s">
        <v>36</v>
      </c>
      <c r="AX460" s="12" t="s">
        <v>80</v>
      </c>
      <c r="AY460" s="172" t="s">
        <v>166</v>
      </c>
    </row>
    <row r="461" spans="2:65" s="12" customFormat="1" ht="10.199999999999999">
      <c r="B461" s="170"/>
      <c r="D461" s="171" t="s">
        <v>175</v>
      </c>
      <c r="E461" s="172" t="s">
        <v>1</v>
      </c>
      <c r="F461" s="173" t="s">
        <v>1003</v>
      </c>
      <c r="H461" s="174">
        <v>26.443999999999999</v>
      </c>
      <c r="I461" s="175"/>
      <c r="L461" s="170"/>
      <c r="M461" s="176"/>
      <c r="N461" s="177"/>
      <c r="O461" s="177"/>
      <c r="P461" s="177"/>
      <c r="Q461" s="177"/>
      <c r="R461" s="177"/>
      <c r="S461" s="177"/>
      <c r="T461" s="178"/>
      <c r="AT461" s="172" t="s">
        <v>175</v>
      </c>
      <c r="AU461" s="172" t="s">
        <v>88</v>
      </c>
      <c r="AV461" s="12" t="s">
        <v>88</v>
      </c>
      <c r="AW461" s="12" t="s">
        <v>36</v>
      </c>
      <c r="AX461" s="12" t="s">
        <v>80</v>
      </c>
      <c r="AY461" s="172" t="s">
        <v>166</v>
      </c>
    </row>
    <row r="462" spans="2:65" s="12" customFormat="1" ht="10.199999999999999">
      <c r="B462" s="170"/>
      <c r="D462" s="171" t="s">
        <v>175</v>
      </c>
      <c r="E462" s="172" t="s">
        <v>1</v>
      </c>
      <c r="F462" s="173" t="s">
        <v>1004</v>
      </c>
      <c r="H462" s="174">
        <v>2.0529999999999999</v>
      </c>
      <c r="I462" s="175"/>
      <c r="L462" s="170"/>
      <c r="M462" s="176"/>
      <c r="N462" s="177"/>
      <c r="O462" s="177"/>
      <c r="P462" s="177"/>
      <c r="Q462" s="177"/>
      <c r="R462" s="177"/>
      <c r="S462" s="177"/>
      <c r="T462" s="178"/>
      <c r="AT462" s="172" t="s">
        <v>175</v>
      </c>
      <c r="AU462" s="172" t="s">
        <v>88</v>
      </c>
      <c r="AV462" s="12" t="s">
        <v>88</v>
      </c>
      <c r="AW462" s="12" t="s">
        <v>36</v>
      </c>
      <c r="AX462" s="12" t="s">
        <v>80</v>
      </c>
      <c r="AY462" s="172" t="s">
        <v>166</v>
      </c>
    </row>
    <row r="463" spans="2:65" s="12" customFormat="1" ht="10.199999999999999">
      <c r="B463" s="170"/>
      <c r="D463" s="171" t="s">
        <v>175</v>
      </c>
      <c r="E463" s="172" t="s">
        <v>1</v>
      </c>
      <c r="F463" s="173" t="s">
        <v>1005</v>
      </c>
      <c r="H463" s="174">
        <v>4.133</v>
      </c>
      <c r="I463" s="175"/>
      <c r="L463" s="170"/>
      <c r="M463" s="176"/>
      <c r="N463" s="177"/>
      <c r="O463" s="177"/>
      <c r="P463" s="177"/>
      <c r="Q463" s="177"/>
      <c r="R463" s="177"/>
      <c r="S463" s="177"/>
      <c r="T463" s="178"/>
      <c r="AT463" s="172" t="s">
        <v>175</v>
      </c>
      <c r="AU463" s="172" t="s">
        <v>88</v>
      </c>
      <c r="AV463" s="12" t="s">
        <v>88</v>
      </c>
      <c r="AW463" s="12" t="s">
        <v>36</v>
      </c>
      <c r="AX463" s="12" t="s">
        <v>80</v>
      </c>
      <c r="AY463" s="172" t="s">
        <v>166</v>
      </c>
    </row>
    <row r="464" spans="2:65" s="12" customFormat="1" ht="10.199999999999999">
      <c r="B464" s="170"/>
      <c r="D464" s="171" t="s">
        <v>175</v>
      </c>
      <c r="E464" s="172" t="s">
        <v>1</v>
      </c>
      <c r="F464" s="173" t="s">
        <v>1006</v>
      </c>
      <c r="H464" s="174">
        <v>4.41</v>
      </c>
      <c r="I464" s="175"/>
      <c r="L464" s="170"/>
      <c r="M464" s="176"/>
      <c r="N464" s="177"/>
      <c r="O464" s="177"/>
      <c r="P464" s="177"/>
      <c r="Q464" s="177"/>
      <c r="R464" s="177"/>
      <c r="S464" s="177"/>
      <c r="T464" s="178"/>
      <c r="AT464" s="172" t="s">
        <v>175</v>
      </c>
      <c r="AU464" s="172" t="s">
        <v>88</v>
      </c>
      <c r="AV464" s="12" t="s">
        <v>88</v>
      </c>
      <c r="AW464" s="12" t="s">
        <v>36</v>
      </c>
      <c r="AX464" s="12" t="s">
        <v>80</v>
      </c>
      <c r="AY464" s="172" t="s">
        <v>166</v>
      </c>
    </row>
    <row r="465" spans="2:65" s="13" customFormat="1" ht="10.199999999999999">
      <c r="B465" s="194"/>
      <c r="D465" s="171" t="s">
        <v>175</v>
      </c>
      <c r="E465" s="195" t="s">
        <v>1</v>
      </c>
      <c r="F465" s="196" t="s">
        <v>367</v>
      </c>
      <c r="H465" s="197">
        <v>55.685000000000002</v>
      </c>
      <c r="I465" s="198"/>
      <c r="L465" s="194"/>
      <c r="M465" s="199"/>
      <c r="N465" s="200"/>
      <c r="O465" s="200"/>
      <c r="P465" s="200"/>
      <c r="Q465" s="200"/>
      <c r="R465" s="200"/>
      <c r="S465" s="200"/>
      <c r="T465" s="201"/>
      <c r="AT465" s="195" t="s">
        <v>175</v>
      </c>
      <c r="AU465" s="195" t="s">
        <v>88</v>
      </c>
      <c r="AV465" s="13" t="s">
        <v>173</v>
      </c>
      <c r="AW465" s="13" t="s">
        <v>36</v>
      </c>
      <c r="AX465" s="13" t="s">
        <v>21</v>
      </c>
      <c r="AY465" s="195" t="s">
        <v>166</v>
      </c>
    </row>
    <row r="466" spans="2:65" s="1" customFormat="1" ht="24" customHeight="1">
      <c r="B466" s="156"/>
      <c r="C466" s="157" t="s">
        <v>825</v>
      </c>
      <c r="D466" s="157" t="s">
        <v>168</v>
      </c>
      <c r="E466" s="158" t="s">
        <v>1007</v>
      </c>
      <c r="F466" s="159" t="s">
        <v>1008</v>
      </c>
      <c r="G466" s="160" t="s">
        <v>197</v>
      </c>
      <c r="H466" s="161">
        <v>42.84</v>
      </c>
      <c r="I466" s="162"/>
      <c r="J466" s="163">
        <f>ROUND(I466*H466,2)</f>
        <v>0</v>
      </c>
      <c r="K466" s="159" t="s">
        <v>172</v>
      </c>
      <c r="L466" s="32"/>
      <c r="M466" s="164" t="s">
        <v>1</v>
      </c>
      <c r="N466" s="165" t="s">
        <v>45</v>
      </c>
      <c r="O466" s="55"/>
      <c r="P466" s="166">
        <f>O466*H466</f>
        <v>0</v>
      </c>
      <c r="Q466" s="166">
        <v>2.3099999999999999E-2</v>
      </c>
      <c r="R466" s="166">
        <f>Q466*H466</f>
        <v>0.98960400000000004</v>
      </c>
      <c r="S466" s="166">
        <v>0</v>
      </c>
      <c r="T466" s="167">
        <f>S466*H466</f>
        <v>0</v>
      </c>
      <c r="AR466" s="168" t="s">
        <v>173</v>
      </c>
      <c r="AT466" s="168" t="s">
        <v>168</v>
      </c>
      <c r="AU466" s="168" t="s">
        <v>88</v>
      </c>
      <c r="AY466" s="17" t="s">
        <v>166</v>
      </c>
      <c r="BE466" s="169">
        <f>IF(N466="základní",J466,0)</f>
        <v>0</v>
      </c>
      <c r="BF466" s="169">
        <f>IF(N466="snížená",J466,0)</f>
        <v>0</v>
      </c>
      <c r="BG466" s="169">
        <f>IF(N466="zákl. přenesená",J466,0)</f>
        <v>0</v>
      </c>
      <c r="BH466" s="169">
        <f>IF(N466="sníž. přenesená",J466,0)</f>
        <v>0</v>
      </c>
      <c r="BI466" s="169">
        <f>IF(N466="nulová",J466,0)</f>
        <v>0</v>
      </c>
      <c r="BJ466" s="17" t="s">
        <v>21</v>
      </c>
      <c r="BK466" s="169">
        <f>ROUND(I466*H466,2)</f>
        <v>0</v>
      </c>
      <c r="BL466" s="17" t="s">
        <v>173</v>
      </c>
      <c r="BM466" s="168" t="s">
        <v>1009</v>
      </c>
    </row>
    <row r="467" spans="2:65" s="12" customFormat="1" ht="10.199999999999999">
      <c r="B467" s="170"/>
      <c r="D467" s="171" t="s">
        <v>175</v>
      </c>
      <c r="E467" s="172" t="s">
        <v>1</v>
      </c>
      <c r="F467" s="173" t="s">
        <v>1010</v>
      </c>
      <c r="H467" s="174">
        <v>42.84</v>
      </c>
      <c r="I467" s="175"/>
      <c r="L467" s="170"/>
      <c r="M467" s="176"/>
      <c r="N467" s="177"/>
      <c r="O467" s="177"/>
      <c r="P467" s="177"/>
      <c r="Q467" s="177"/>
      <c r="R467" s="177"/>
      <c r="S467" s="177"/>
      <c r="T467" s="178"/>
      <c r="AT467" s="172" t="s">
        <v>175</v>
      </c>
      <c r="AU467" s="172" t="s">
        <v>88</v>
      </c>
      <c r="AV467" s="12" t="s">
        <v>88</v>
      </c>
      <c r="AW467" s="12" t="s">
        <v>36</v>
      </c>
      <c r="AX467" s="12" t="s">
        <v>21</v>
      </c>
      <c r="AY467" s="172" t="s">
        <v>166</v>
      </c>
    </row>
    <row r="468" spans="2:65" s="1" customFormat="1" ht="36" customHeight="1">
      <c r="B468" s="156"/>
      <c r="C468" s="157" t="s">
        <v>920</v>
      </c>
      <c r="D468" s="157" t="s">
        <v>168</v>
      </c>
      <c r="E468" s="158" t="s">
        <v>1011</v>
      </c>
      <c r="F468" s="159" t="s">
        <v>1012</v>
      </c>
      <c r="G468" s="160" t="s">
        <v>197</v>
      </c>
      <c r="H468" s="161">
        <v>85.68</v>
      </c>
      <c r="I468" s="162"/>
      <c r="J468" s="163">
        <f>ROUND(I468*H468,2)</f>
        <v>0</v>
      </c>
      <c r="K468" s="159" t="s">
        <v>172</v>
      </c>
      <c r="L468" s="32"/>
      <c r="M468" s="164" t="s">
        <v>1</v>
      </c>
      <c r="N468" s="165" t="s">
        <v>45</v>
      </c>
      <c r="O468" s="55"/>
      <c r="P468" s="166">
        <f>O468*H468</f>
        <v>0</v>
      </c>
      <c r="Q468" s="166">
        <v>7.9000000000000008E-3</v>
      </c>
      <c r="R468" s="166">
        <f>Q468*H468</f>
        <v>0.67687200000000014</v>
      </c>
      <c r="S468" s="166">
        <v>0</v>
      </c>
      <c r="T468" s="167">
        <f>S468*H468</f>
        <v>0</v>
      </c>
      <c r="AR468" s="168" t="s">
        <v>173</v>
      </c>
      <c r="AT468" s="168" t="s">
        <v>168</v>
      </c>
      <c r="AU468" s="168" t="s">
        <v>88</v>
      </c>
      <c r="AY468" s="17" t="s">
        <v>166</v>
      </c>
      <c r="BE468" s="169">
        <f>IF(N468="základní",J468,0)</f>
        <v>0</v>
      </c>
      <c r="BF468" s="169">
        <f>IF(N468="snížená",J468,0)</f>
        <v>0</v>
      </c>
      <c r="BG468" s="169">
        <f>IF(N468="zákl. přenesená",J468,0)</f>
        <v>0</v>
      </c>
      <c r="BH468" s="169">
        <f>IF(N468="sníž. přenesená",J468,0)</f>
        <v>0</v>
      </c>
      <c r="BI468" s="169">
        <f>IF(N468="nulová",J468,0)</f>
        <v>0</v>
      </c>
      <c r="BJ468" s="17" t="s">
        <v>21</v>
      </c>
      <c r="BK468" s="169">
        <f>ROUND(I468*H468,2)</f>
        <v>0</v>
      </c>
      <c r="BL468" s="17" t="s">
        <v>173</v>
      </c>
      <c r="BM468" s="168" t="s">
        <v>1013</v>
      </c>
    </row>
    <row r="469" spans="2:65" s="12" customFormat="1" ht="10.199999999999999">
      <c r="B469" s="170"/>
      <c r="D469" s="171" t="s">
        <v>175</v>
      </c>
      <c r="E469" s="172" t="s">
        <v>1</v>
      </c>
      <c r="F469" s="173" t="s">
        <v>1014</v>
      </c>
      <c r="H469" s="174">
        <v>85.68</v>
      </c>
      <c r="I469" s="175"/>
      <c r="L469" s="170"/>
      <c r="M469" s="176"/>
      <c r="N469" s="177"/>
      <c r="O469" s="177"/>
      <c r="P469" s="177"/>
      <c r="Q469" s="177"/>
      <c r="R469" s="177"/>
      <c r="S469" s="177"/>
      <c r="T469" s="178"/>
      <c r="AT469" s="172" t="s">
        <v>175</v>
      </c>
      <c r="AU469" s="172" t="s">
        <v>88</v>
      </c>
      <c r="AV469" s="12" t="s">
        <v>88</v>
      </c>
      <c r="AW469" s="12" t="s">
        <v>36</v>
      </c>
      <c r="AX469" s="12" t="s">
        <v>21</v>
      </c>
      <c r="AY469" s="172" t="s">
        <v>166</v>
      </c>
    </row>
    <row r="470" spans="2:65" s="11" customFormat="1" ht="22.8" customHeight="1">
      <c r="B470" s="143"/>
      <c r="D470" s="144" t="s">
        <v>79</v>
      </c>
      <c r="E470" s="154" t="s">
        <v>1015</v>
      </c>
      <c r="F470" s="154" t="s">
        <v>1016</v>
      </c>
      <c r="I470" s="146"/>
      <c r="J470" s="155">
        <f>BK470</f>
        <v>0</v>
      </c>
      <c r="L470" s="143"/>
      <c r="M470" s="148"/>
      <c r="N470" s="149"/>
      <c r="O470" s="149"/>
      <c r="P470" s="150">
        <f>SUM(P471:P478)</f>
        <v>0</v>
      </c>
      <c r="Q470" s="149"/>
      <c r="R470" s="150">
        <f>SUM(R471:R478)</f>
        <v>13.3149996</v>
      </c>
      <c r="S470" s="149"/>
      <c r="T470" s="151">
        <f>SUM(T471:T478)</f>
        <v>0</v>
      </c>
      <c r="AR470" s="144" t="s">
        <v>21</v>
      </c>
      <c r="AT470" s="152" t="s">
        <v>79</v>
      </c>
      <c r="AU470" s="152" t="s">
        <v>21</v>
      </c>
      <c r="AY470" s="144" t="s">
        <v>166</v>
      </c>
      <c r="BK470" s="153">
        <f>SUM(BK471:BK478)</f>
        <v>0</v>
      </c>
    </row>
    <row r="471" spans="2:65" s="1" customFormat="1" ht="24" customHeight="1">
      <c r="B471" s="156"/>
      <c r="C471" s="157" t="s">
        <v>1015</v>
      </c>
      <c r="D471" s="157" t="s">
        <v>168</v>
      </c>
      <c r="E471" s="158" t="s">
        <v>1017</v>
      </c>
      <c r="F471" s="159" t="s">
        <v>1018</v>
      </c>
      <c r="G471" s="160" t="s">
        <v>197</v>
      </c>
      <c r="H471" s="161">
        <v>13.846</v>
      </c>
      <c r="I471" s="162"/>
      <c r="J471" s="163">
        <f>ROUND(I471*H471,2)</f>
        <v>0</v>
      </c>
      <c r="K471" s="159" t="s">
        <v>172</v>
      </c>
      <c r="L471" s="32"/>
      <c r="M471" s="164" t="s">
        <v>1</v>
      </c>
      <c r="N471" s="165" t="s">
        <v>45</v>
      </c>
      <c r="O471" s="55"/>
      <c r="P471" s="166">
        <f>O471*H471</f>
        <v>0</v>
      </c>
      <c r="Q471" s="166">
        <v>6.3E-2</v>
      </c>
      <c r="R471" s="166">
        <f>Q471*H471</f>
        <v>0.87229800000000002</v>
      </c>
      <c r="S471" s="166">
        <v>0</v>
      </c>
      <c r="T471" s="167">
        <f>S471*H471</f>
        <v>0</v>
      </c>
      <c r="AR471" s="168" t="s">
        <v>173</v>
      </c>
      <c r="AT471" s="168" t="s">
        <v>168</v>
      </c>
      <c r="AU471" s="168" t="s">
        <v>88</v>
      </c>
      <c r="AY471" s="17" t="s">
        <v>166</v>
      </c>
      <c r="BE471" s="169">
        <f>IF(N471="základní",J471,0)</f>
        <v>0</v>
      </c>
      <c r="BF471" s="169">
        <f>IF(N471="snížená",J471,0)</f>
        <v>0</v>
      </c>
      <c r="BG471" s="169">
        <f>IF(N471="zákl. přenesená",J471,0)</f>
        <v>0</v>
      </c>
      <c r="BH471" s="169">
        <f>IF(N471="sníž. přenesená",J471,0)</f>
        <v>0</v>
      </c>
      <c r="BI471" s="169">
        <f>IF(N471="nulová",J471,0)</f>
        <v>0</v>
      </c>
      <c r="BJ471" s="17" t="s">
        <v>21</v>
      </c>
      <c r="BK471" s="169">
        <f>ROUND(I471*H471,2)</f>
        <v>0</v>
      </c>
      <c r="BL471" s="17" t="s">
        <v>173</v>
      </c>
      <c r="BM471" s="168" t="s">
        <v>1019</v>
      </c>
    </row>
    <row r="472" spans="2:65" s="12" customFormat="1" ht="30.6">
      <c r="B472" s="170"/>
      <c r="D472" s="171" t="s">
        <v>175</v>
      </c>
      <c r="E472" s="172" t="s">
        <v>1</v>
      </c>
      <c r="F472" s="173" t="s">
        <v>1020</v>
      </c>
      <c r="H472" s="174">
        <v>13.846</v>
      </c>
      <c r="I472" s="175"/>
      <c r="L472" s="170"/>
      <c r="M472" s="176"/>
      <c r="N472" s="177"/>
      <c r="O472" s="177"/>
      <c r="P472" s="177"/>
      <c r="Q472" s="177"/>
      <c r="R472" s="177"/>
      <c r="S472" s="177"/>
      <c r="T472" s="178"/>
      <c r="AT472" s="172" t="s">
        <v>175</v>
      </c>
      <c r="AU472" s="172" t="s">
        <v>88</v>
      </c>
      <c r="AV472" s="12" t="s">
        <v>88</v>
      </c>
      <c r="AW472" s="12" t="s">
        <v>36</v>
      </c>
      <c r="AX472" s="12" t="s">
        <v>21</v>
      </c>
      <c r="AY472" s="172" t="s">
        <v>166</v>
      </c>
    </row>
    <row r="473" spans="2:65" s="1" customFormat="1" ht="24" customHeight="1">
      <c r="B473" s="156"/>
      <c r="C473" s="157" t="s">
        <v>556</v>
      </c>
      <c r="D473" s="157" t="s">
        <v>168</v>
      </c>
      <c r="E473" s="158" t="s">
        <v>1021</v>
      </c>
      <c r="F473" s="159" t="s">
        <v>1022</v>
      </c>
      <c r="G473" s="160" t="s">
        <v>197</v>
      </c>
      <c r="H473" s="161">
        <v>108</v>
      </c>
      <c r="I473" s="162"/>
      <c r="J473" s="163">
        <f>ROUND(I473*H473,2)</f>
        <v>0</v>
      </c>
      <c r="K473" s="159" t="s">
        <v>172</v>
      </c>
      <c r="L473" s="32"/>
      <c r="M473" s="164" t="s">
        <v>1</v>
      </c>
      <c r="N473" s="165" t="s">
        <v>45</v>
      </c>
      <c r="O473" s="55"/>
      <c r="P473" s="166">
        <f>O473*H473</f>
        <v>0</v>
      </c>
      <c r="Q473" s="166">
        <v>0.11169999999999999</v>
      </c>
      <c r="R473" s="166">
        <f>Q473*H473</f>
        <v>12.063599999999999</v>
      </c>
      <c r="S473" s="166">
        <v>0</v>
      </c>
      <c r="T473" s="167">
        <f>S473*H473</f>
        <v>0</v>
      </c>
      <c r="AR473" s="168" t="s">
        <v>173</v>
      </c>
      <c r="AT473" s="168" t="s">
        <v>168</v>
      </c>
      <c r="AU473" s="168" t="s">
        <v>88</v>
      </c>
      <c r="AY473" s="17" t="s">
        <v>166</v>
      </c>
      <c r="BE473" s="169">
        <f>IF(N473="základní",J473,0)</f>
        <v>0</v>
      </c>
      <c r="BF473" s="169">
        <f>IF(N473="snížená",J473,0)</f>
        <v>0</v>
      </c>
      <c r="BG473" s="169">
        <f>IF(N473="zákl. přenesená",J473,0)</f>
        <v>0</v>
      </c>
      <c r="BH473" s="169">
        <f>IF(N473="sníž. přenesená",J473,0)</f>
        <v>0</v>
      </c>
      <c r="BI473" s="169">
        <f>IF(N473="nulová",J473,0)</f>
        <v>0</v>
      </c>
      <c r="BJ473" s="17" t="s">
        <v>21</v>
      </c>
      <c r="BK473" s="169">
        <f>ROUND(I473*H473,2)</f>
        <v>0</v>
      </c>
      <c r="BL473" s="17" t="s">
        <v>173</v>
      </c>
      <c r="BM473" s="168" t="s">
        <v>1023</v>
      </c>
    </row>
    <row r="474" spans="2:65" s="12" customFormat="1" ht="10.199999999999999">
      <c r="B474" s="170"/>
      <c r="D474" s="171" t="s">
        <v>175</v>
      </c>
      <c r="E474" s="172" t="s">
        <v>1</v>
      </c>
      <c r="F474" s="173" t="s">
        <v>1024</v>
      </c>
      <c r="H474" s="174">
        <v>108</v>
      </c>
      <c r="I474" s="175"/>
      <c r="L474" s="170"/>
      <c r="M474" s="176"/>
      <c r="N474" s="177"/>
      <c r="O474" s="177"/>
      <c r="P474" s="177"/>
      <c r="Q474" s="177"/>
      <c r="R474" s="177"/>
      <c r="S474" s="177"/>
      <c r="T474" s="178"/>
      <c r="AT474" s="172" t="s">
        <v>175</v>
      </c>
      <c r="AU474" s="172" t="s">
        <v>88</v>
      </c>
      <c r="AV474" s="12" t="s">
        <v>88</v>
      </c>
      <c r="AW474" s="12" t="s">
        <v>36</v>
      </c>
      <c r="AX474" s="12" t="s">
        <v>21</v>
      </c>
      <c r="AY474" s="172" t="s">
        <v>166</v>
      </c>
    </row>
    <row r="475" spans="2:65" s="1" customFormat="1" ht="36" customHeight="1">
      <c r="B475" s="156"/>
      <c r="C475" s="157" t="s">
        <v>1025</v>
      </c>
      <c r="D475" s="157" t="s">
        <v>168</v>
      </c>
      <c r="E475" s="158" t="s">
        <v>1026</v>
      </c>
      <c r="F475" s="159" t="s">
        <v>1027</v>
      </c>
      <c r="G475" s="160" t="s">
        <v>171</v>
      </c>
      <c r="H475" s="161">
        <v>6.48</v>
      </c>
      <c r="I475" s="162"/>
      <c r="J475" s="163">
        <f>ROUND(I475*H475,2)</f>
        <v>0</v>
      </c>
      <c r="K475" s="159" t="s">
        <v>172</v>
      </c>
      <c r="L475" s="32"/>
      <c r="M475" s="164" t="s">
        <v>1</v>
      </c>
      <c r="N475" s="165" t="s">
        <v>45</v>
      </c>
      <c r="O475" s="55"/>
      <c r="P475" s="166">
        <f>O475*H475</f>
        <v>0</v>
      </c>
      <c r="Q475" s="166">
        <v>0</v>
      </c>
      <c r="R475" s="166">
        <f>Q475*H475</f>
        <v>0</v>
      </c>
      <c r="S475" s="166">
        <v>0</v>
      </c>
      <c r="T475" s="167">
        <f>S475*H475</f>
        <v>0</v>
      </c>
      <c r="AR475" s="168" t="s">
        <v>173</v>
      </c>
      <c r="AT475" s="168" t="s">
        <v>168</v>
      </c>
      <c r="AU475" s="168" t="s">
        <v>88</v>
      </c>
      <c r="AY475" s="17" t="s">
        <v>166</v>
      </c>
      <c r="BE475" s="169">
        <f>IF(N475="základní",J475,0)</f>
        <v>0</v>
      </c>
      <c r="BF475" s="169">
        <f>IF(N475="snížená",J475,0)</f>
        <v>0</v>
      </c>
      <c r="BG475" s="169">
        <f>IF(N475="zákl. přenesená",J475,0)</f>
        <v>0</v>
      </c>
      <c r="BH475" s="169">
        <f>IF(N475="sníž. přenesená",J475,0)</f>
        <v>0</v>
      </c>
      <c r="BI475" s="169">
        <f>IF(N475="nulová",J475,0)</f>
        <v>0</v>
      </c>
      <c r="BJ475" s="17" t="s">
        <v>21</v>
      </c>
      <c r="BK475" s="169">
        <f>ROUND(I475*H475,2)</f>
        <v>0</v>
      </c>
      <c r="BL475" s="17" t="s">
        <v>173</v>
      </c>
      <c r="BM475" s="168" t="s">
        <v>1028</v>
      </c>
    </row>
    <row r="476" spans="2:65" s="12" customFormat="1" ht="10.199999999999999">
      <c r="B476" s="170"/>
      <c r="D476" s="171" t="s">
        <v>175</v>
      </c>
      <c r="E476" s="172" t="s">
        <v>1</v>
      </c>
      <c r="F476" s="173" t="s">
        <v>1029</v>
      </c>
      <c r="H476" s="174">
        <v>6.48</v>
      </c>
      <c r="I476" s="175"/>
      <c r="L476" s="170"/>
      <c r="M476" s="176"/>
      <c r="N476" s="177"/>
      <c r="O476" s="177"/>
      <c r="P476" s="177"/>
      <c r="Q476" s="177"/>
      <c r="R476" s="177"/>
      <c r="S476" s="177"/>
      <c r="T476" s="178"/>
      <c r="AT476" s="172" t="s">
        <v>175</v>
      </c>
      <c r="AU476" s="172" t="s">
        <v>88</v>
      </c>
      <c r="AV476" s="12" t="s">
        <v>88</v>
      </c>
      <c r="AW476" s="12" t="s">
        <v>36</v>
      </c>
      <c r="AX476" s="12" t="s">
        <v>21</v>
      </c>
      <c r="AY476" s="172" t="s">
        <v>166</v>
      </c>
    </row>
    <row r="477" spans="2:65" s="1" customFormat="1" ht="16.5" customHeight="1">
      <c r="B477" s="156"/>
      <c r="C477" s="157" t="s">
        <v>1030</v>
      </c>
      <c r="D477" s="157" t="s">
        <v>168</v>
      </c>
      <c r="E477" s="158" t="s">
        <v>1031</v>
      </c>
      <c r="F477" s="159" t="s">
        <v>796</v>
      </c>
      <c r="G477" s="160" t="s">
        <v>191</v>
      </c>
      <c r="H477" s="161">
        <v>0.36</v>
      </c>
      <c r="I477" s="162"/>
      <c r="J477" s="163">
        <f>ROUND(I477*H477,2)</f>
        <v>0</v>
      </c>
      <c r="K477" s="159" t="s">
        <v>172</v>
      </c>
      <c r="L477" s="32"/>
      <c r="M477" s="164" t="s">
        <v>1</v>
      </c>
      <c r="N477" s="165" t="s">
        <v>45</v>
      </c>
      <c r="O477" s="55"/>
      <c r="P477" s="166">
        <f>O477*H477</f>
        <v>0</v>
      </c>
      <c r="Q477" s="166">
        <v>1.0530600000000001</v>
      </c>
      <c r="R477" s="166">
        <f>Q477*H477</f>
        <v>0.37910160000000004</v>
      </c>
      <c r="S477" s="166">
        <v>0</v>
      </c>
      <c r="T477" s="167">
        <f>S477*H477</f>
        <v>0</v>
      </c>
      <c r="AR477" s="168" t="s">
        <v>173</v>
      </c>
      <c r="AT477" s="168" t="s">
        <v>168</v>
      </c>
      <c r="AU477" s="168" t="s">
        <v>88</v>
      </c>
      <c r="AY477" s="17" t="s">
        <v>166</v>
      </c>
      <c r="BE477" s="169">
        <f>IF(N477="základní",J477,0)</f>
        <v>0</v>
      </c>
      <c r="BF477" s="169">
        <f>IF(N477="snížená",J477,0)</f>
        <v>0</v>
      </c>
      <c r="BG477" s="169">
        <f>IF(N477="zákl. přenesená",J477,0)</f>
        <v>0</v>
      </c>
      <c r="BH477" s="169">
        <f>IF(N477="sníž. přenesená",J477,0)</f>
        <v>0</v>
      </c>
      <c r="BI477" s="169">
        <f>IF(N477="nulová",J477,0)</f>
        <v>0</v>
      </c>
      <c r="BJ477" s="17" t="s">
        <v>21</v>
      </c>
      <c r="BK477" s="169">
        <f>ROUND(I477*H477,2)</f>
        <v>0</v>
      </c>
      <c r="BL477" s="17" t="s">
        <v>173</v>
      </c>
      <c r="BM477" s="168" t="s">
        <v>1032</v>
      </c>
    </row>
    <row r="478" spans="2:65" s="12" customFormat="1" ht="10.199999999999999">
      <c r="B478" s="170"/>
      <c r="D478" s="171" t="s">
        <v>175</v>
      </c>
      <c r="E478" s="172" t="s">
        <v>1</v>
      </c>
      <c r="F478" s="173" t="s">
        <v>1033</v>
      </c>
      <c r="H478" s="174">
        <v>0.36</v>
      </c>
      <c r="I478" s="175"/>
      <c r="L478" s="170"/>
      <c r="M478" s="176"/>
      <c r="N478" s="177"/>
      <c r="O478" s="177"/>
      <c r="P478" s="177"/>
      <c r="Q478" s="177"/>
      <c r="R478" s="177"/>
      <c r="S478" s="177"/>
      <c r="T478" s="178"/>
      <c r="AT478" s="172" t="s">
        <v>175</v>
      </c>
      <c r="AU478" s="172" t="s">
        <v>88</v>
      </c>
      <c r="AV478" s="12" t="s">
        <v>88</v>
      </c>
      <c r="AW478" s="12" t="s">
        <v>36</v>
      </c>
      <c r="AX478" s="12" t="s">
        <v>21</v>
      </c>
      <c r="AY478" s="172" t="s">
        <v>166</v>
      </c>
    </row>
    <row r="479" spans="2:65" s="11" customFormat="1" ht="22.8" customHeight="1">
      <c r="B479" s="143"/>
      <c r="D479" s="144" t="s">
        <v>79</v>
      </c>
      <c r="E479" s="154" t="s">
        <v>556</v>
      </c>
      <c r="F479" s="154" t="s">
        <v>1034</v>
      </c>
      <c r="I479" s="146"/>
      <c r="J479" s="155">
        <f>BK479</f>
        <v>0</v>
      </c>
      <c r="L479" s="143"/>
      <c r="M479" s="148"/>
      <c r="N479" s="149"/>
      <c r="O479" s="149"/>
      <c r="P479" s="150">
        <f>SUM(P480:P487)</f>
        <v>0</v>
      </c>
      <c r="Q479" s="149"/>
      <c r="R479" s="150">
        <f>SUM(R480:R487)</f>
        <v>3.9719999999999998E-3</v>
      </c>
      <c r="S479" s="149"/>
      <c r="T479" s="151">
        <f>SUM(T480:T487)</f>
        <v>0</v>
      </c>
      <c r="AR479" s="144" t="s">
        <v>21</v>
      </c>
      <c r="AT479" s="152" t="s">
        <v>79</v>
      </c>
      <c r="AU479" s="152" t="s">
        <v>21</v>
      </c>
      <c r="AY479" s="144" t="s">
        <v>166</v>
      </c>
      <c r="BK479" s="153">
        <f>SUM(BK480:BK487)</f>
        <v>0</v>
      </c>
    </row>
    <row r="480" spans="2:65" s="1" customFormat="1" ht="36" customHeight="1">
      <c r="B480" s="156"/>
      <c r="C480" s="157" t="s">
        <v>1035</v>
      </c>
      <c r="D480" s="157" t="s">
        <v>168</v>
      </c>
      <c r="E480" s="158" t="s">
        <v>1036</v>
      </c>
      <c r="F480" s="159" t="s">
        <v>1037</v>
      </c>
      <c r="G480" s="160" t="s">
        <v>223</v>
      </c>
      <c r="H480" s="161">
        <v>2</v>
      </c>
      <c r="I480" s="162"/>
      <c r="J480" s="163">
        <f t="shared" ref="J480:J486" si="0">ROUND(I480*H480,2)</f>
        <v>0</v>
      </c>
      <c r="K480" s="159" t="s">
        <v>172</v>
      </c>
      <c r="L480" s="32"/>
      <c r="M480" s="164" t="s">
        <v>1</v>
      </c>
      <c r="N480" s="165" t="s">
        <v>45</v>
      </c>
      <c r="O480" s="55"/>
      <c r="P480" s="166">
        <f t="shared" ref="P480:P486" si="1">O480*H480</f>
        <v>0</v>
      </c>
      <c r="Q480" s="166">
        <v>4.8000000000000001E-4</v>
      </c>
      <c r="R480" s="166">
        <f t="shared" ref="R480:R486" si="2">Q480*H480</f>
        <v>9.6000000000000002E-4</v>
      </c>
      <c r="S480" s="166">
        <v>0</v>
      </c>
      <c r="T480" s="167">
        <f t="shared" ref="T480:T486" si="3">S480*H480</f>
        <v>0</v>
      </c>
      <c r="AR480" s="168" t="s">
        <v>173</v>
      </c>
      <c r="AT480" s="168" t="s">
        <v>168</v>
      </c>
      <c r="AU480" s="168" t="s">
        <v>88</v>
      </c>
      <c r="AY480" s="17" t="s">
        <v>166</v>
      </c>
      <c r="BE480" s="169">
        <f t="shared" ref="BE480:BE486" si="4">IF(N480="základní",J480,0)</f>
        <v>0</v>
      </c>
      <c r="BF480" s="169">
        <f t="shared" ref="BF480:BF486" si="5">IF(N480="snížená",J480,0)</f>
        <v>0</v>
      </c>
      <c r="BG480" s="169">
        <f t="shared" ref="BG480:BG486" si="6">IF(N480="zákl. přenesená",J480,0)</f>
        <v>0</v>
      </c>
      <c r="BH480" s="169">
        <f t="shared" ref="BH480:BH486" si="7">IF(N480="sníž. přenesená",J480,0)</f>
        <v>0</v>
      </c>
      <c r="BI480" s="169">
        <f t="shared" ref="BI480:BI486" si="8">IF(N480="nulová",J480,0)</f>
        <v>0</v>
      </c>
      <c r="BJ480" s="17" t="s">
        <v>21</v>
      </c>
      <c r="BK480" s="169">
        <f t="shared" ref="BK480:BK486" si="9">ROUND(I480*H480,2)</f>
        <v>0</v>
      </c>
      <c r="BL480" s="17" t="s">
        <v>173</v>
      </c>
      <c r="BM480" s="168" t="s">
        <v>1038</v>
      </c>
    </row>
    <row r="481" spans="2:65" s="1" customFormat="1" ht="36" customHeight="1">
      <c r="B481" s="156"/>
      <c r="C481" s="157" t="s">
        <v>1039</v>
      </c>
      <c r="D481" s="157" t="s">
        <v>168</v>
      </c>
      <c r="E481" s="158" t="s">
        <v>1040</v>
      </c>
      <c r="F481" s="159" t="s">
        <v>1041</v>
      </c>
      <c r="G481" s="160" t="s">
        <v>223</v>
      </c>
      <c r="H481" s="161">
        <v>1</v>
      </c>
      <c r="I481" s="162"/>
      <c r="J481" s="163">
        <f t="shared" si="0"/>
        <v>0</v>
      </c>
      <c r="K481" s="159" t="s">
        <v>172</v>
      </c>
      <c r="L481" s="32"/>
      <c r="M481" s="164" t="s">
        <v>1</v>
      </c>
      <c r="N481" s="165" t="s">
        <v>45</v>
      </c>
      <c r="O481" s="55"/>
      <c r="P481" s="166">
        <f t="shared" si="1"/>
        <v>0</v>
      </c>
      <c r="Q481" s="166">
        <v>9.6000000000000002E-4</v>
      </c>
      <c r="R481" s="166">
        <f t="shared" si="2"/>
        <v>9.6000000000000002E-4</v>
      </c>
      <c r="S481" s="166">
        <v>0</v>
      </c>
      <c r="T481" s="167">
        <f t="shared" si="3"/>
        <v>0</v>
      </c>
      <c r="AR481" s="168" t="s">
        <v>173</v>
      </c>
      <c r="AT481" s="168" t="s">
        <v>168</v>
      </c>
      <c r="AU481" s="168" t="s">
        <v>88</v>
      </c>
      <c r="AY481" s="17" t="s">
        <v>166</v>
      </c>
      <c r="BE481" s="169">
        <f t="shared" si="4"/>
        <v>0</v>
      </c>
      <c r="BF481" s="169">
        <f t="shared" si="5"/>
        <v>0</v>
      </c>
      <c r="BG481" s="169">
        <f t="shared" si="6"/>
        <v>0</v>
      </c>
      <c r="BH481" s="169">
        <f t="shared" si="7"/>
        <v>0</v>
      </c>
      <c r="BI481" s="169">
        <f t="shared" si="8"/>
        <v>0</v>
      </c>
      <c r="BJ481" s="17" t="s">
        <v>21</v>
      </c>
      <c r="BK481" s="169">
        <f t="shared" si="9"/>
        <v>0</v>
      </c>
      <c r="BL481" s="17" t="s">
        <v>173</v>
      </c>
      <c r="BM481" s="168" t="s">
        <v>1042</v>
      </c>
    </row>
    <row r="482" spans="2:65" s="1" customFormat="1" ht="36" customHeight="1">
      <c r="B482" s="156"/>
      <c r="C482" s="157" t="s">
        <v>1043</v>
      </c>
      <c r="D482" s="157" t="s">
        <v>168</v>
      </c>
      <c r="E482" s="158" t="s">
        <v>1044</v>
      </c>
      <c r="F482" s="159" t="s">
        <v>1045</v>
      </c>
      <c r="G482" s="160" t="s">
        <v>223</v>
      </c>
      <c r="H482" s="161">
        <v>1</v>
      </c>
      <c r="I482" s="162"/>
      <c r="J482" s="163">
        <f t="shared" si="0"/>
        <v>0</v>
      </c>
      <c r="K482" s="159" t="s">
        <v>172</v>
      </c>
      <c r="L482" s="32"/>
      <c r="M482" s="164" t="s">
        <v>1</v>
      </c>
      <c r="N482" s="165" t="s">
        <v>45</v>
      </c>
      <c r="O482" s="55"/>
      <c r="P482" s="166">
        <f t="shared" si="1"/>
        <v>0</v>
      </c>
      <c r="Q482" s="166">
        <v>1.34E-3</v>
      </c>
      <c r="R482" s="166">
        <f t="shared" si="2"/>
        <v>1.34E-3</v>
      </c>
      <c r="S482" s="166">
        <v>0</v>
      </c>
      <c r="T482" s="167">
        <f t="shared" si="3"/>
        <v>0</v>
      </c>
      <c r="AR482" s="168" t="s">
        <v>173</v>
      </c>
      <c r="AT482" s="168" t="s">
        <v>168</v>
      </c>
      <c r="AU482" s="168" t="s">
        <v>88</v>
      </c>
      <c r="AY482" s="17" t="s">
        <v>166</v>
      </c>
      <c r="BE482" s="169">
        <f t="shared" si="4"/>
        <v>0</v>
      </c>
      <c r="BF482" s="169">
        <f t="shared" si="5"/>
        <v>0</v>
      </c>
      <c r="BG482" s="169">
        <f t="shared" si="6"/>
        <v>0</v>
      </c>
      <c r="BH482" s="169">
        <f t="shared" si="7"/>
        <v>0</v>
      </c>
      <c r="BI482" s="169">
        <f t="shared" si="8"/>
        <v>0</v>
      </c>
      <c r="BJ482" s="17" t="s">
        <v>21</v>
      </c>
      <c r="BK482" s="169">
        <f t="shared" si="9"/>
        <v>0</v>
      </c>
      <c r="BL482" s="17" t="s">
        <v>173</v>
      </c>
      <c r="BM482" s="168" t="s">
        <v>1046</v>
      </c>
    </row>
    <row r="483" spans="2:65" s="1" customFormat="1" ht="24" customHeight="1">
      <c r="B483" s="156"/>
      <c r="C483" s="157" t="s">
        <v>1047</v>
      </c>
      <c r="D483" s="157" t="s">
        <v>168</v>
      </c>
      <c r="E483" s="158" t="s">
        <v>1048</v>
      </c>
      <c r="F483" s="159" t="s">
        <v>1049</v>
      </c>
      <c r="G483" s="160" t="s">
        <v>223</v>
      </c>
      <c r="H483" s="161">
        <v>2</v>
      </c>
      <c r="I483" s="162"/>
      <c r="J483" s="163">
        <f t="shared" si="0"/>
        <v>0</v>
      </c>
      <c r="K483" s="159" t="s">
        <v>172</v>
      </c>
      <c r="L483" s="32"/>
      <c r="M483" s="164" t="s">
        <v>1</v>
      </c>
      <c r="N483" s="165" t="s">
        <v>45</v>
      </c>
      <c r="O483" s="55"/>
      <c r="P483" s="166">
        <f t="shared" si="1"/>
        <v>0</v>
      </c>
      <c r="Q483" s="166">
        <v>0</v>
      </c>
      <c r="R483" s="166">
        <f t="shared" si="2"/>
        <v>0</v>
      </c>
      <c r="S483" s="166">
        <v>0</v>
      </c>
      <c r="T483" s="167">
        <f t="shared" si="3"/>
        <v>0</v>
      </c>
      <c r="AR483" s="168" t="s">
        <v>173</v>
      </c>
      <c r="AT483" s="168" t="s">
        <v>168</v>
      </c>
      <c r="AU483" s="168" t="s">
        <v>88</v>
      </c>
      <c r="AY483" s="17" t="s">
        <v>166</v>
      </c>
      <c r="BE483" s="169">
        <f t="shared" si="4"/>
        <v>0</v>
      </c>
      <c r="BF483" s="169">
        <f t="shared" si="5"/>
        <v>0</v>
      </c>
      <c r="BG483" s="169">
        <f t="shared" si="6"/>
        <v>0</v>
      </c>
      <c r="BH483" s="169">
        <f t="shared" si="7"/>
        <v>0</v>
      </c>
      <c r="BI483" s="169">
        <f t="shared" si="8"/>
        <v>0</v>
      </c>
      <c r="BJ483" s="17" t="s">
        <v>21</v>
      </c>
      <c r="BK483" s="169">
        <f t="shared" si="9"/>
        <v>0</v>
      </c>
      <c r="BL483" s="17" t="s">
        <v>173</v>
      </c>
      <c r="BM483" s="168" t="s">
        <v>1050</v>
      </c>
    </row>
    <row r="484" spans="2:65" s="1" customFormat="1" ht="36" customHeight="1">
      <c r="B484" s="156"/>
      <c r="C484" s="179" t="s">
        <v>1051</v>
      </c>
      <c r="D484" s="179" t="s">
        <v>226</v>
      </c>
      <c r="E484" s="180" t="s">
        <v>1052</v>
      </c>
      <c r="F484" s="181" t="s">
        <v>1053</v>
      </c>
      <c r="G484" s="182" t="s">
        <v>223</v>
      </c>
      <c r="H484" s="183">
        <v>2</v>
      </c>
      <c r="I484" s="184"/>
      <c r="J484" s="185">
        <f t="shared" si="0"/>
        <v>0</v>
      </c>
      <c r="K484" s="181" t="s">
        <v>172</v>
      </c>
      <c r="L484" s="186"/>
      <c r="M484" s="187" t="s">
        <v>1</v>
      </c>
      <c r="N484" s="188" t="s">
        <v>45</v>
      </c>
      <c r="O484" s="55"/>
      <c r="P484" s="166">
        <f t="shared" si="1"/>
        <v>0</v>
      </c>
      <c r="Q484" s="166">
        <v>3.5E-4</v>
      </c>
      <c r="R484" s="166">
        <f t="shared" si="2"/>
        <v>6.9999999999999999E-4</v>
      </c>
      <c r="S484" s="166">
        <v>0</v>
      </c>
      <c r="T484" s="167">
        <f t="shared" si="3"/>
        <v>0</v>
      </c>
      <c r="AR484" s="168" t="s">
        <v>206</v>
      </c>
      <c r="AT484" s="168" t="s">
        <v>226</v>
      </c>
      <c r="AU484" s="168" t="s">
        <v>88</v>
      </c>
      <c r="AY484" s="17" t="s">
        <v>166</v>
      </c>
      <c r="BE484" s="169">
        <f t="shared" si="4"/>
        <v>0</v>
      </c>
      <c r="BF484" s="169">
        <f t="shared" si="5"/>
        <v>0</v>
      </c>
      <c r="BG484" s="169">
        <f t="shared" si="6"/>
        <v>0</v>
      </c>
      <c r="BH484" s="169">
        <f t="shared" si="7"/>
        <v>0</v>
      </c>
      <c r="BI484" s="169">
        <f t="shared" si="8"/>
        <v>0</v>
      </c>
      <c r="BJ484" s="17" t="s">
        <v>21</v>
      </c>
      <c r="BK484" s="169">
        <f t="shared" si="9"/>
        <v>0</v>
      </c>
      <c r="BL484" s="17" t="s">
        <v>173</v>
      </c>
      <c r="BM484" s="168" t="s">
        <v>1054</v>
      </c>
    </row>
    <row r="485" spans="2:65" s="1" customFormat="1" ht="36" customHeight="1">
      <c r="B485" s="156"/>
      <c r="C485" s="157" t="s">
        <v>1055</v>
      </c>
      <c r="D485" s="157" t="s">
        <v>168</v>
      </c>
      <c r="E485" s="158" t="s">
        <v>1056</v>
      </c>
      <c r="F485" s="159" t="s">
        <v>1057</v>
      </c>
      <c r="G485" s="160" t="s">
        <v>223</v>
      </c>
      <c r="H485" s="161">
        <v>1</v>
      </c>
      <c r="I485" s="162"/>
      <c r="J485" s="163">
        <f t="shared" si="0"/>
        <v>0</v>
      </c>
      <c r="K485" s="159" t="s">
        <v>172</v>
      </c>
      <c r="L485" s="32"/>
      <c r="M485" s="164" t="s">
        <v>1</v>
      </c>
      <c r="N485" s="165" t="s">
        <v>45</v>
      </c>
      <c r="O485" s="55"/>
      <c r="P485" s="166">
        <f t="shared" si="1"/>
        <v>0</v>
      </c>
      <c r="Q485" s="166">
        <v>0</v>
      </c>
      <c r="R485" s="166">
        <f t="shared" si="2"/>
        <v>0</v>
      </c>
      <c r="S485" s="166">
        <v>0</v>
      </c>
      <c r="T485" s="167">
        <f t="shared" si="3"/>
        <v>0</v>
      </c>
      <c r="AR485" s="168" t="s">
        <v>173</v>
      </c>
      <c r="AT485" s="168" t="s">
        <v>168</v>
      </c>
      <c r="AU485" s="168" t="s">
        <v>88</v>
      </c>
      <c r="AY485" s="17" t="s">
        <v>166</v>
      </c>
      <c r="BE485" s="169">
        <f t="shared" si="4"/>
        <v>0</v>
      </c>
      <c r="BF485" s="169">
        <f t="shared" si="5"/>
        <v>0</v>
      </c>
      <c r="BG485" s="169">
        <f t="shared" si="6"/>
        <v>0</v>
      </c>
      <c r="BH485" s="169">
        <f t="shared" si="7"/>
        <v>0</v>
      </c>
      <c r="BI485" s="169">
        <f t="shared" si="8"/>
        <v>0</v>
      </c>
      <c r="BJ485" s="17" t="s">
        <v>21</v>
      </c>
      <c r="BK485" s="169">
        <f t="shared" si="9"/>
        <v>0</v>
      </c>
      <c r="BL485" s="17" t="s">
        <v>173</v>
      </c>
      <c r="BM485" s="168" t="s">
        <v>1058</v>
      </c>
    </row>
    <row r="486" spans="2:65" s="1" customFormat="1" ht="48" customHeight="1">
      <c r="B486" s="156"/>
      <c r="C486" s="179" t="s">
        <v>1059</v>
      </c>
      <c r="D486" s="179" t="s">
        <v>226</v>
      </c>
      <c r="E486" s="180" t="s">
        <v>1060</v>
      </c>
      <c r="F486" s="181" t="s">
        <v>1061</v>
      </c>
      <c r="G486" s="182" t="s">
        <v>223</v>
      </c>
      <c r="H486" s="183">
        <v>0.2</v>
      </c>
      <c r="I486" s="184"/>
      <c r="J486" s="185">
        <f t="shared" si="0"/>
        <v>0</v>
      </c>
      <c r="K486" s="181" t="s">
        <v>172</v>
      </c>
      <c r="L486" s="186"/>
      <c r="M486" s="187" t="s">
        <v>1</v>
      </c>
      <c r="N486" s="188" t="s">
        <v>45</v>
      </c>
      <c r="O486" s="55"/>
      <c r="P486" s="166">
        <f t="shared" si="1"/>
        <v>0</v>
      </c>
      <c r="Q486" s="166">
        <v>6.0000000000000002E-5</v>
      </c>
      <c r="R486" s="166">
        <f t="shared" si="2"/>
        <v>1.2E-5</v>
      </c>
      <c r="S486" s="166">
        <v>0</v>
      </c>
      <c r="T486" s="167">
        <f t="shared" si="3"/>
        <v>0</v>
      </c>
      <c r="AR486" s="168" t="s">
        <v>206</v>
      </c>
      <c r="AT486" s="168" t="s">
        <v>226</v>
      </c>
      <c r="AU486" s="168" t="s">
        <v>88</v>
      </c>
      <c r="AY486" s="17" t="s">
        <v>166</v>
      </c>
      <c r="BE486" s="169">
        <f t="shared" si="4"/>
        <v>0</v>
      </c>
      <c r="BF486" s="169">
        <f t="shared" si="5"/>
        <v>0</v>
      </c>
      <c r="BG486" s="169">
        <f t="shared" si="6"/>
        <v>0</v>
      </c>
      <c r="BH486" s="169">
        <f t="shared" si="7"/>
        <v>0</v>
      </c>
      <c r="BI486" s="169">
        <f t="shared" si="8"/>
        <v>0</v>
      </c>
      <c r="BJ486" s="17" t="s">
        <v>21</v>
      </c>
      <c r="BK486" s="169">
        <f t="shared" si="9"/>
        <v>0</v>
      </c>
      <c r="BL486" s="17" t="s">
        <v>173</v>
      </c>
      <c r="BM486" s="168" t="s">
        <v>1062</v>
      </c>
    </row>
    <row r="487" spans="2:65" s="12" customFormat="1" ht="10.199999999999999">
      <c r="B487" s="170"/>
      <c r="D487" s="171" t="s">
        <v>175</v>
      </c>
      <c r="E487" s="172" t="s">
        <v>1</v>
      </c>
      <c r="F487" s="173" t="s">
        <v>1063</v>
      </c>
      <c r="H487" s="174">
        <v>0.2</v>
      </c>
      <c r="I487" s="175"/>
      <c r="L487" s="170"/>
      <c r="M487" s="176"/>
      <c r="N487" s="177"/>
      <c r="O487" s="177"/>
      <c r="P487" s="177"/>
      <c r="Q487" s="177"/>
      <c r="R487" s="177"/>
      <c r="S487" s="177"/>
      <c r="T487" s="178"/>
      <c r="AT487" s="172" t="s">
        <v>175</v>
      </c>
      <c r="AU487" s="172" t="s">
        <v>88</v>
      </c>
      <c r="AV487" s="12" t="s">
        <v>88</v>
      </c>
      <c r="AW487" s="12" t="s">
        <v>36</v>
      </c>
      <c r="AX487" s="12" t="s">
        <v>21</v>
      </c>
      <c r="AY487" s="172" t="s">
        <v>166</v>
      </c>
    </row>
    <row r="488" spans="2:65" s="11" customFormat="1" ht="22.8" customHeight="1">
      <c r="B488" s="143"/>
      <c r="D488" s="144" t="s">
        <v>79</v>
      </c>
      <c r="E488" s="154" t="s">
        <v>206</v>
      </c>
      <c r="F488" s="154" t="s">
        <v>1064</v>
      </c>
      <c r="I488" s="146"/>
      <c r="J488" s="155">
        <f>BK488</f>
        <v>0</v>
      </c>
      <c r="L488" s="143"/>
      <c r="M488" s="148"/>
      <c r="N488" s="149"/>
      <c r="O488" s="149"/>
      <c r="P488" s="150">
        <f>SUM(P489:P490)</f>
        <v>0</v>
      </c>
      <c r="Q488" s="149"/>
      <c r="R488" s="150">
        <f>SUM(R489:R490)</f>
        <v>2.4599999999999997E-2</v>
      </c>
      <c r="S488" s="149"/>
      <c r="T488" s="151">
        <f>SUM(T489:T490)</f>
        <v>0</v>
      </c>
      <c r="AR488" s="144" t="s">
        <v>21</v>
      </c>
      <c r="AT488" s="152" t="s">
        <v>79</v>
      </c>
      <c r="AU488" s="152" t="s">
        <v>21</v>
      </c>
      <c r="AY488" s="144" t="s">
        <v>166</v>
      </c>
      <c r="BK488" s="153">
        <f>SUM(BK489:BK490)</f>
        <v>0</v>
      </c>
    </row>
    <row r="489" spans="2:65" s="1" customFormat="1" ht="16.5" customHeight="1">
      <c r="B489" s="156"/>
      <c r="C489" s="179" t="s">
        <v>1065</v>
      </c>
      <c r="D489" s="179" t="s">
        <v>226</v>
      </c>
      <c r="E489" s="180" t="s">
        <v>1066</v>
      </c>
      <c r="F489" s="181" t="s">
        <v>1067</v>
      </c>
      <c r="G489" s="182" t="s">
        <v>289</v>
      </c>
      <c r="H489" s="183">
        <v>8.1999999999999993</v>
      </c>
      <c r="I489" s="184"/>
      <c r="J489" s="185">
        <f>ROUND(I489*H489,2)</f>
        <v>0</v>
      </c>
      <c r="K489" s="181" t="s">
        <v>1</v>
      </c>
      <c r="L489" s="186"/>
      <c r="M489" s="187" t="s">
        <v>1</v>
      </c>
      <c r="N489" s="188" t="s">
        <v>45</v>
      </c>
      <c r="O489" s="55"/>
      <c r="P489" s="166">
        <f>O489*H489</f>
        <v>0</v>
      </c>
      <c r="Q489" s="166">
        <v>3.0000000000000001E-3</v>
      </c>
      <c r="R489" s="166">
        <f>Q489*H489</f>
        <v>2.4599999999999997E-2</v>
      </c>
      <c r="S489" s="166">
        <v>0</v>
      </c>
      <c r="T489" s="167">
        <f>S489*H489</f>
        <v>0</v>
      </c>
      <c r="AR489" s="168" t="s">
        <v>206</v>
      </c>
      <c r="AT489" s="168" t="s">
        <v>226</v>
      </c>
      <c r="AU489" s="168" t="s">
        <v>88</v>
      </c>
      <c r="AY489" s="17" t="s">
        <v>166</v>
      </c>
      <c r="BE489" s="169">
        <f>IF(N489="základní",J489,0)</f>
        <v>0</v>
      </c>
      <c r="BF489" s="169">
        <f>IF(N489="snížená",J489,0)</f>
        <v>0</v>
      </c>
      <c r="BG489" s="169">
        <f>IF(N489="zákl. přenesená",J489,0)</f>
        <v>0</v>
      </c>
      <c r="BH489" s="169">
        <f>IF(N489="sníž. přenesená",J489,0)</f>
        <v>0</v>
      </c>
      <c r="BI489" s="169">
        <f>IF(N489="nulová",J489,0)</f>
        <v>0</v>
      </c>
      <c r="BJ489" s="17" t="s">
        <v>21</v>
      </c>
      <c r="BK489" s="169">
        <f>ROUND(I489*H489,2)</f>
        <v>0</v>
      </c>
      <c r="BL489" s="17" t="s">
        <v>173</v>
      </c>
      <c r="BM489" s="168" t="s">
        <v>1068</v>
      </c>
    </row>
    <row r="490" spans="2:65" s="12" customFormat="1" ht="10.199999999999999">
      <c r="B490" s="170"/>
      <c r="D490" s="171" t="s">
        <v>175</v>
      </c>
      <c r="E490" s="172" t="s">
        <v>1</v>
      </c>
      <c r="F490" s="173" t="s">
        <v>1069</v>
      </c>
      <c r="H490" s="174">
        <v>8.1999999999999993</v>
      </c>
      <c r="I490" s="175"/>
      <c r="L490" s="170"/>
      <c r="M490" s="176"/>
      <c r="N490" s="177"/>
      <c r="O490" s="177"/>
      <c r="P490" s="177"/>
      <c r="Q490" s="177"/>
      <c r="R490" s="177"/>
      <c r="S490" s="177"/>
      <c r="T490" s="178"/>
      <c r="AT490" s="172" t="s">
        <v>175</v>
      </c>
      <c r="AU490" s="172" t="s">
        <v>88</v>
      </c>
      <c r="AV490" s="12" t="s">
        <v>88</v>
      </c>
      <c r="AW490" s="12" t="s">
        <v>36</v>
      </c>
      <c r="AX490" s="12" t="s">
        <v>21</v>
      </c>
      <c r="AY490" s="172" t="s">
        <v>166</v>
      </c>
    </row>
    <row r="491" spans="2:65" s="11" customFormat="1" ht="22.8" customHeight="1">
      <c r="B491" s="143"/>
      <c r="D491" s="144" t="s">
        <v>79</v>
      </c>
      <c r="E491" s="154" t="s">
        <v>230</v>
      </c>
      <c r="F491" s="154" t="s">
        <v>231</v>
      </c>
      <c r="I491" s="146"/>
      <c r="J491" s="155">
        <f>BK491</f>
        <v>0</v>
      </c>
      <c r="L491" s="143"/>
      <c r="M491" s="148"/>
      <c r="N491" s="149"/>
      <c r="O491" s="149"/>
      <c r="P491" s="150">
        <f>SUM(P492:P498)</f>
        <v>0</v>
      </c>
      <c r="Q491" s="149"/>
      <c r="R491" s="150">
        <f>SUM(R492:R498)</f>
        <v>1.1938480000000001E-2</v>
      </c>
      <c r="S491" s="149"/>
      <c r="T491" s="151">
        <f>SUM(T492:T498)</f>
        <v>0</v>
      </c>
      <c r="AR491" s="144" t="s">
        <v>21</v>
      </c>
      <c r="AT491" s="152" t="s">
        <v>79</v>
      </c>
      <c r="AU491" s="152" t="s">
        <v>21</v>
      </c>
      <c r="AY491" s="144" t="s">
        <v>166</v>
      </c>
      <c r="BK491" s="153">
        <f>SUM(BK492:BK498)</f>
        <v>0</v>
      </c>
    </row>
    <row r="492" spans="2:65" s="1" customFormat="1" ht="72" customHeight="1">
      <c r="B492" s="156"/>
      <c r="C492" s="157" t="s">
        <v>1070</v>
      </c>
      <c r="D492" s="157" t="s">
        <v>168</v>
      </c>
      <c r="E492" s="158" t="s">
        <v>1071</v>
      </c>
      <c r="F492" s="159" t="s">
        <v>1072</v>
      </c>
      <c r="G492" s="160" t="s">
        <v>197</v>
      </c>
      <c r="H492" s="161">
        <v>298.46199999999999</v>
      </c>
      <c r="I492" s="162"/>
      <c r="J492" s="163">
        <f>ROUND(I492*H492,2)</f>
        <v>0</v>
      </c>
      <c r="K492" s="159" t="s">
        <v>172</v>
      </c>
      <c r="L492" s="32"/>
      <c r="M492" s="164" t="s">
        <v>1</v>
      </c>
      <c r="N492" s="165" t="s">
        <v>45</v>
      </c>
      <c r="O492" s="55"/>
      <c r="P492" s="166">
        <f>O492*H492</f>
        <v>0</v>
      </c>
      <c r="Q492" s="166">
        <v>4.0000000000000003E-5</v>
      </c>
      <c r="R492" s="166">
        <f>Q492*H492</f>
        <v>1.1938480000000001E-2</v>
      </c>
      <c r="S492" s="166">
        <v>0</v>
      </c>
      <c r="T492" s="167">
        <f>S492*H492</f>
        <v>0</v>
      </c>
      <c r="AR492" s="168" t="s">
        <v>173</v>
      </c>
      <c r="AT492" s="168" t="s">
        <v>168</v>
      </c>
      <c r="AU492" s="168" t="s">
        <v>88</v>
      </c>
      <c r="AY492" s="17" t="s">
        <v>166</v>
      </c>
      <c r="BE492" s="169">
        <f>IF(N492="základní",J492,0)</f>
        <v>0</v>
      </c>
      <c r="BF492" s="169">
        <f>IF(N492="snížená",J492,0)</f>
        <v>0</v>
      </c>
      <c r="BG492" s="169">
        <f>IF(N492="zákl. přenesená",J492,0)</f>
        <v>0</v>
      </c>
      <c r="BH492" s="169">
        <f>IF(N492="sníž. přenesená",J492,0)</f>
        <v>0</v>
      </c>
      <c r="BI492" s="169">
        <f>IF(N492="nulová",J492,0)</f>
        <v>0</v>
      </c>
      <c r="BJ492" s="17" t="s">
        <v>21</v>
      </c>
      <c r="BK492" s="169">
        <f>ROUND(I492*H492,2)</f>
        <v>0</v>
      </c>
      <c r="BL492" s="17" t="s">
        <v>173</v>
      </c>
      <c r="BM492" s="168" t="s">
        <v>1073</v>
      </c>
    </row>
    <row r="493" spans="2:65" s="12" customFormat="1" ht="10.199999999999999">
      <c r="B493" s="170"/>
      <c r="D493" s="171" t="s">
        <v>175</v>
      </c>
      <c r="E493" s="172" t="s">
        <v>1</v>
      </c>
      <c r="F493" s="173" t="s">
        <v>1074</v>
      </c>
      <c r="H493" s="174">
        <v>298.46199999999999</v>
      </c>
      <c r="I493" s="175"/>
      <c r="L493" s="170"/>
      <c r="M493" s="176"/>
      <c r="N493" s="177"/>
      <c r="O493" s="177"/>
      <c r="P493" s="177"/>
      <c r="Q493" s="177"/>
      <c r="R493" s="177"/>
      <c r="S493" s="177"/>
      <c r="T493" s="178"/>
      <c r="AT493" s="172" t="s">
        <v>175</v>
      </c>
      <c r="AU493" s="172" t="s">
        <v>88</v>
      </c>
      <c r="AV493" s="12" t="s">
        <v>88</v>
      </c>
      <c r="AW493" s="12" t="s">
        <v>36</v>
      </c>
      <c r="AX493" s="12" t="s">
        <v>21</v>
      </c>
      <c r="AY493" s="172" t="s">
        <v>166</v>
      </c>
    </row>
    <row r="494" spans="2:65" s="1" customFormat="1" ht="60" customHeight="1">
      <c r="B494" s="156"/>
      <c r="C494" s="157" t="s">
        <v>1075</v>
      </c>
      <c r="D494" s="157" t="s">
        <v>168</v>
      </c>
      <c r="E494" s="158" t="s">
        <v>1076</v>
      </c>
      <c r="F494" s="159" t="s">
        <v>1077</v>
      </c>
      <c r="G494" s="160" t="s">
        <v>197</v>
      </c>
      <c r="H494" s="161">
        <v>251.702</v>
      </c>
      <c r="I494" s="162"/>
      <c r="J494" s="163">
        <f>ROUND(I494*H494,2)</f>
        <v>0</v>
      </c>
      <c r="K494" s="159" t="s">
        <v>172</v>
      </c>
      <c r="L494" s="32"/>
      <c r="M494" s="164" t="s">
        <v>1</v>
      </c>
      <c r="N494" s="165" t="s">
        <v>45</v>
      </c>
      <c r="O494" s="55"/>
      <c r="P494" s="166">
        <f>O494*H494</f>
        <v>0</v>
      </c>
      <c r="Q494" s="166">
        <v>0</v>
      </c>
      <c r="R494" s="166">
        <f>Q494*H494</f>
        <v>0</v>
      </c>
      <c r="S494" s="166">
        <v>0</v>
      </c>
      <c r="T494" s="167">
        <f>S494*H494</f>
        <v>0</v>
      </c>
      <c r="AR494" s="168" t="s">
        <v>173</v>
      </c>
      <c r="AT494" s="168" t="s">
        <v>168</v>
      </c>
      <c r="AU494" s="168" t="s">
        <v>88</v>
      </c>
      <c r="AY494" s="17" t="s">
        <v>166</v>
      </c>
      <c r="BE494" s="169">
        <f>IF(N494="základní",J494,0)</f>
        <v>0</v>
      </c>
      <c r="BF494" s="169">
        <f>IF(N494="snížená",J494,0)</f>
        <v>0</v>
      </c>
      <c r="BG494" s="169">
        <f>IF(N494="zákl. přenesená",J494,0)</f>
        <v>0</v>
      </c>
      <c r="BH494" s="169">
        <f>IF(N494="sníž. přenesená",J494,0)</f>
        <v>0</v>
      </c>
      <c r="BI494" s="169">
        <f>IF(N494="nulová",J494,0)</f>
        <v>0</v>
      </c>
      <c r="BJ494" s="17" t="s">
        <v>21</v>
      </c>
      <c r="BK494" s="169">
        <f>ROUND(I494*H494,2)</f>
        <v>0</v>
      </c>
      <c r="BL494" s="17" t="s">
        <v>173</v>
      </c>
      <c r="BM494" s="168" t="s">
        <v>1078</v>
      </c>
    </row>
    <row r="495" spans="2:65" s="12" customFormat="1" ht="10.199999999999999">
      <c r="B495" s="170"/>
      <c r="D495" s="171" t="s">
        <v>175</v>
      </c>
      <c r="E495" s="172" t="s">
        <v>1</v>
      </c>
      <c r="F495" s="173" t="s">
        <v>1079</v>
      </c>
      <c r="H495" s="174">
        <v>251.702</v>
      </c>
      <c r="I495" s="175"/>
      <c r="L495" s="170"/>
      <c r="M495" s="176"/>
      <c r="N495" s="177"/>
      <c r="O495" s="177"/>
      <c r="P495" s="177"/>
      <c r="Q495" s="177"/>
      <c r="R495" s="177"/>
      <c r="S495" s="177"/>
      <c r="T495" s="178"/>
      <c r="AT495" s="172" t="s">
        <v>175</v>
      </c>
      <c r="AU495" s="172" t="s">
        <v>88</v>
      </c>
      <c r="AV495" s="12" t="s">
        <v>88</v>
      </c>
      <c r="AW495" s="12" t="s">
        <v>36</v>
      </c>
      <c r="AX495" s="12" t="s">
        <v>21</v>
      </c>
      <c r="AY495" s="172" t="s">
        <v>166</v>
      </c>
    </row>
    <row r="496" spans="2:65" s="1" customFormat="1" ht="24" customHeight="1">
      <c r="B496" s="156"/>
      <c r="C496" s="179" t="s">
        <v>1080</v>
      </c>
      <c r="D496" s="179" t="s">
        <v>226</v>
      </c>
      <c r="E496" s="180" t="s">
        <v>1081</v>
      </c>
      <c r="F496" s="181" t="s">
        <v>1082</v>
      </c>
      <c r="G496" s="182" t="s">
        <v>242</v>
      </c>
      <c r="H496" s="183">
        <v>1</v>
      </c>
      <c r="I496" s="184"/>
      <c r="J496" s="185">
        <f>ROUND(I496*H496,2)</f>
        <v>0</v>
      </c>
      <c r="K496" s="181" t="s">
        <v>1</v>
      </c>
      <c r="L496" s="186"/>
      <c r="M496" s="187" t="s">
        <v>1</v>
      </c>
      <c r="N496" s="188" t="s">
        <v>45</v>
      </c>
      <c r="O496" s="55"/>
      <c r="P496" s="166">
        <f>O496*H496</f>
        <v>0</v>
      </c>
      <c r="Q496" s="166">
        <v>0</v>
      </c>
      <c r="R496" s="166">
        <f>Q496*H496</f>
        <v>0</v>
      </c>
      <c r="S496" s="166">
        <v>0</v>
      </c>
      <c r="T496" s="167">
        <f>S496*H496</f>
        <v>0</v>
      </c>
      <c r="AR496" s="168" t="s">
        <v>206</v>
      </c>
      <c r="AT496" s="168" t="s">
        <v>226</v>
      </c>
      <c r="AU496" s="168" t="s">
        <v>88</v>
      </c>
      <c r="AY496" s="17" t="s">
        <v>166</v>
      </c>
      <c r="BE496" s="169">
        <f>IF(N496="základní",J496,0)</f>
        <v>0</v>
      </c>
      <c r="BF496" s="169">
        <f>IF(N496="snížená",J496,0)</f>
        <v>0</v>
      </c>
      <c r="BG496" s="169">
        <f>IF(N496="zákl. přenesená",J496,0)</f>
        <v>0</v>
      </c>
      <c r="BH496" s="169">
        <f>IF(N496="sníž. přenesená",J496,0)</f>
        <v>0</v>
      </c>
      <c r="BI496" s="169">
        <f>IF(N496="nulová",J496,0)</f>
        <v>0</v>
      </c>
      <c r="BJ496" s="17" t="s">
        <v>21</v>
      </c>
      <c r="BK496" s="169">
        <f>ROUND(I496*H496,2)</f>
        <v>0</v>
      </c>
      <c r="BL496" s="17" t="s">
        <v>173</v>
      </c>
      <c r="BM496" s="168" t="s">
        <v>1083</v>
      </c>
    </row>
    <row r="497" spans="2:65" s="1" customFormat="1" ht="16.5" customHeight="1">
      <c r="B497" s="156"/>
      <c r="C497" s="179" t="s">
        <v>1084</v>
      </c>
      <c r="D497" s="179" t="s">
        <v>226</v>
      </c>
      <c r="E497" s="180" t="s">
        <v>1085</v>
      </c>
      <c r="F497" s="181" t="s">
        <v>1086</v>
      </c>
      <c r="G497" s="182" t="s">
        <v>223</v>
      </c>
      <c r="H497" s="183">
        <v>2</v>
      </c>
      <c r="I497" s="184"/>
      <c r="J497" s="185">
        <f>ROUND(I497*H497,2)</f>
        <v>0</v>
      </c>
      <c r="K497" s="181" t="s">
        <v>1</v>
      </c>
      <c r="L497" s="186"/>
      <c r="M497" s="187" t="s">
        <v>1</v>
      </c>
      <c r="N497" s="188" t="s">
        <v>45</v>
      </c>
      <c r="O497" s="55"/>
      <c r="P497" s="166">
        <f>O497*H497</f>
        <v>0</v>
      </c>
      <c r="Q497" s="166">
        <v>0</v>
      </c>
      <c r="R497" s="166">
        <f>Q497*H497</f>
        <v>0</v>
      </c>
      <c r="S497" s="166">
        <v>0</v>
      </c>
      <c r="T497" s="167">
        <f>S497*H497</f>
        <v>0</v>
      </c>
      <c r="AR497" s="168" t="s">
        <v>206</v>
      </c>
      <c r="AT497" s="168" t="s">
        <v>226</v>
      </c>
      <c r="AU497" s="168" t="s">
        <v>88</v>
      </c>
      <c r="AY497" s="17" t="s">
        <v>166</v>
      </c>
      <c r="BE497" s="169">
        <f>IF(N497="základní",J497,0)</f>
        <v>0</v>
      </c>
      <c r="BF497" s="169">
        <f>IF(N497="snížená",J497,0)</f>
        <v>0</v>
      </c>
      <c r="BG497" s="169">
        <f>IF(N497="zákl. přenesená",J497,0)</f>
        <v>0</v>
      </c>
      <c r="BH497" s="169">
        <f>IF(N497="sníž. přenesená",J497,0)</f>
        <v>0</v>
      </c>
      <c r="BI497" s="169">
        <f>IF(N497="nulová",J497,0)</f>
        <v>0</v>
      </c>
      <c r="BJ497" s="17" t="s">
        <v>21</v>
      </c>
      <c r="BK497" s="169">
        <f>ROUND(I497*H497,2)</f>
        <v>0</v>
      </c>
      <c r="BL497" s="17" t="s">
        <v>173</v>
      </c>
      <c r="BM497" s="168" t="s">
        <v>1087</v>
      </c>
    </row>
    <row r="498" spans="2:65" s="1" customFormat="1" ht="16.5" customHeight="1">
      <c r="B498" s="156"/>
      <c r="C498" s="179" t="s">
        <v>1088</v>
      </c>
      <c r="D498" s="179" t="s">
        <v>226</v>
      </c>
      <c r="E498" s="180" t="s">
        <v>1089</v>
      </c>
      <c r="F498" s="181" t="s">
        <v>1090</v>
      </c>
      <c r="G498" s="182" t="s">
        <v>242</v>
      </c>
      <c r="H498" s="183">
        <v>1</v>
      </c>
      <c r="I498" s="184"/>
      <c r="J498" s="185">
        <f>ROUND(I498*H498,2)</f>
        <v>0</v>
      </c>
      <c r="K498" s="181" t="s">
        <v>1</v>
      </c>
      <c r="L498" s="186"/>
      <c r="M498" s="187" t="s">
        <v>1</v>
      </c>
      <c r="N498" s="188" t="s">
        <v>45</v>
      </c>
      <c r="O498" s="55"/>
      <c r="P498" s="166">
        <f>O498*H498</f>
        <v>0</v>
      </c>
      <c r="Q498" s="166">
        <v>0</v>
      </c>
      <c r="R498" s="166">
        <f>Q498*H498</f>
        <v>0</v>
      </c>
      <c r="S498" s="166">
        <v>0</v>
      </c>
      <c r="T498" s="167">
        <f>S498*H498</f>
        <v>0</v>
      </c>
      <c r="AR498" s="168" t="s">
        <v>206</v>
      </c>
      <c r="AT498" s="168" t="s">
        <v>226</v>
      </c>
      <c r="AU498" s="168" t="s">
        <v>88</v>
      </c>
      <c r="AY498" s="17" t="s">
        <v>166</v>
      </c>
      <c r="BE498" s="169">
        <f>IF(N498="základní",J498,0)</f>
        <v>0</v>
      </c>
      <c r="BF498" s="169">
        <f>IF(N498="snížená",J498,0)</f>
        <v>0</v>
      </c>
      <c r="BG498" s="169">
        <f>IF(N498="zákl. přenesená",J498,0)</f>
        <v>0</v>
      </c>
      <c r="BH498" s="169">
        <f>IF(N498="sníž. přenesená",J498,0)</f>
        <v>0</v>
      </c>
      <c r="BI498" s="169">
        <f>IF(N498="nulová",J498,0)</f>
        <v>0</v>
      </c>
      <c r="BJ498" s="17" t="s">
        <v>21</v>
      </c>
      <c r="BK498" s="169">
        <f>ROUND(I498*H498,2)</f>
        <v>0</v>
      </c>
      <c r="BL498" s="17" t="s">
        <v>173</v>
      </c>
      <c r="BM498" s="168" t="s">
        <v>1091</v>
      </c>
    </row>
    <row r="499" spans="2:65" s="11" customFormat="1" ht="22.8" customHeight="1">
      <c r="B499" s="143"/>
      <c r="D499" s="144" t="s">
        <v>79</v>
      </c>
      <c r="E499" s="154" t="s">
        <v>429</v>
      </c>
      <c r="F499" s="154" t="s">
        <v>430</v>
      </c>
      <c r="I499" s="146"/>
      <c r="J499" s="155">
        <f>BK499</f>
        <v>0</v>
      </c>
      <c r="L499" s="143"/>
      <c r="M499" s="148"/>
      <c r="N499" s="149"/>
      <c r="O499" s="149"/>
      <c r="P499" s="150">
        <f>SUM(P500:P521)</f>
        <v>0</v>
      </c>
      <c r="Q499" s="149"/>
      <c r="R499" s="150">
        <f>SUM(R500:R521)</f>
        <v>16.629640000000002</v>
      </c>
      <c r="S499" s="149"/>
      <c r="T499" s="151">
        <f>SUM(T500:T521)</f>
        <v>0</v>
      </c>
      <c r="AR499" s="144" t="s">
        <v>21</v>
      </c>
      <c r="AT499" s="152" t="s">
        <v>79</v>
      </c>
      <c r="AU499" s="152" t="s">
        <v>21</v>
      </c>
      <c r="AY499" s="144" t="s">
        <v>166</v>
      </c>
      <c r="BK499" s="153">
        <f>SUM(BK500:BK521)</f>
        <v>0</v>
      </c>
    </row>
    <row r="500" spans="2:65" s="1" customFormat="1" ht="48" customHeight="1">
      <c r="B500" s="156"/>
      <c r="C500" s="157" t="s">
        <v>1092</v>
      </c>
      <c r="D500" s="157" t="s">
        <v>168</v>
      </c>
      <c r="E500" s="158" t="s">
        <v>1093</v>
      </c>
      <c r="F500" s="159" t="s">
        <v>1094</v>
      </c>
      <c r="G500" s="160" t="s">
        <v>197</v>
      </c>
      <c r="H500" s="161">
        <v>383.66399999999999</v>
      </c>
      <c r="I500" s="162"/>
      <c r="J500" s="163">
        <f>ROUND(I500*H500,2)</f>
        <v>0</v>
      </c>
      <c r="K500" s="159" t="s">
        <v>172</v>
      </c>
      <c r="L500" s="32"/>
      <c r="M500" s="164" t="s">
        <v>1</v>
      </c>
      <c r="N500" s="165" t="s">
        <v>45</v>
      </c>
      <c r="O500" s="55"/>
      <c r="P500" s="166">
        <f>O500*H500</f>
        <v>0</v>
      </c>
      <c r="Q500" s="166">
        <v>3.5000000000000003E-2</v>
      </c>
      <c r="R500" s="166">
        <f>Q500*H500</f>
        <v>13.428240000000001</v>
      </c>
      <c r="S500" s="166">
        <v>0</v>
      </c>
      <c r="T500" s="167">
        <f>S500*H500</f>
        <v>0</v>
      </c>
      <c r="AR500" s="168" t="s">
        <v>173</v>
      </c>
      <c r="AT500" s="168" t="s">
        <v>168</v>
      </c>
      <c r="AU500" s="168" t="s">
        <v>88</v>
      </c>
      <c r="AY500" s="17" t="s">
        <v>166</v>
      </c>
      <c r="BE500" s="169">
        <f>IF(N500="základní",J500,0)</f>
        <v>0</v>
      </c>
      <c r="BF500" s="169">
        <f>IF(N500="snížená",J500,0)</f>
        <v>0</v>
      </c>
      <c r="BG500" s="169">
        <f>IF(N500="zákl. přenesená",J500,0)</f>
        <v>0</v>
      </c>
      <c r="BH500" s="169">
        <f>IF(N500="sníž. přenesená",J500,0)</f>
        <v>0</v>
      </c>
      <c r="BI500" s="169">
        <f>IF(N500="nulová",J500,0)</f>
        <v>0</v>
      </c>
      <c r="BJ500" s="17" t="s">
        <v>21</v>
      </c>
      <c r="BK500" s="169">
        <f>ROUND(I500*H500,2)</f>
        <v>0</v>
      </c>
      <c r="BL500" s="17" t="s">
        <v>173</v>
      </c>
      <c r="BM500" s="168" t="s">
        <v>1095</v>
      </c>
    </row>
    <row r="501" spans="2:65" s="12" customFormat="1" ht="10.199999999999999">
      <c r="B501" s="170"/>
      <c r="D501" s="171" t="s">
        <v>175</v>
      </c>
      <c r="E501" s="172" t="s">
        <v>1</v>
      </c>
      <c r="F501" s="173" t="s">
        <v>1096</v>
      </c>
      <c r="H501" s="174">
        <v>78.587999999999994</v>
      </c>
      <c r="I501" s="175"/>
      <c r="L501" s="170"/>
      <c r="M501" s="176"/>
      <c r="N501" s="177"/>
      <c r="O501" s="177"/>
      <c r="P501" s="177"/>
      <c r="Q501" s="177"/>
      <c r="R501" s="177"/>
      <c r="S501" s="177"/>
      <c r="T501" s="178"/>
      <c r="AT501" s="172" t="s">
        <v>175</v>
      </c>
      <c r="AU501" s="172" t="s">
        <v>88</v>
      </c>
      <c r="AV501" s="12" t="s">
        <v>88</v>
      </c>
      <c r="AW501" s="12" t="s">
        <v>36</v>
      </c>
      <c r="AX501" s="12" t="s">
        <v>80</v>
      </c>
      <c r="AY501" s="172" t="s">
        <v>166</v>
      </c>
    </row>
    <row r="502" spans="2:65" s="12" customFormat="1" ht="10.199999999999999">
      <c r="B502" s="170"/>
      <c r="D502" s="171" t="s">
        <v>175</v>
      </c>
      <c r="E502" s="172" t="s">
        <v>1</v>
      </c>
      <c r="F502" s="173" t="s">
        <v>1096</v>
      </c>
      <c r="H502" s="174">
        <v>78.587999999999994</v>
      </c>
      <c r="I502" s="175"/>
      <c r="L502" s="170"/>
      <c r="M502" s="176"/>
      <c r="N502" s="177"/>
      <c r="O502" s="177"/>
      <c r="P502" s="177"/>
      <c r="Q502" s="177"/>
      <c r="R502" s="177"/>
      <c r="S502" s="177"/>
      <c r="T502" s="178"/>
      <c r="AT502" s="172" t="s">
        <v>175</v>
      </c>
      <c r="AU502" s="172" t="s">
        <v>88</v>
      </c>
      <c r="AV502" s="12" t="s">
        <v>88</v>
      </c>
      <c r="AW502" s="12" t="s">
        <v>36</v>
      </c>
      <c r="AX502" s="12" t="s">
        <v>80</v>
      </c>
      <c r="AY502" s="172" t="s">
        <v>166</v>
      </c>
    </row>
    <row r="503" spans="2:65" s="12" customFormat="1" ht="10.199999999999999">
      <c r="B503" s="170"/>
      <c r="D503" s="171" t="s">
        <v>175</v>
      </c>
      <c r="E503" s="172" t="s">
        <v>1</v>
      </c>
      <c r="F503" s="173" t="s">
        <v>1097</v>
      </c>
      <c r="H503" s="174">
        <v>55.16</v>
      </c>
      <c r="I503" s="175"/>
      <c r="L503" s="170"/>
      <c r="M503" s="176"/>
      <c r="N503" s="177"/>
      <c r="O503" s="177"/>
      <c r="P503" s="177"/>
      <c r="Q503" s="177"/>
      <c r="R503" s="177"/>
      <c r="S503" s="177"/>
      <c r="T503" s="178"/>
      <c r="AT503" s="172" t="s">
        <v>175</v>
      </c>
      <c r="AU503" s="172" t="s">
        <v>88</v>
      </c>
      <c r="AV503" s="12" t="s">
        <v>88</v>
      </c>
      <c r="AW503" s="12" t="s">
        <v>36</v>
      </c>
      <c r="AX503" s="12" t="s">
        <v>80</v>
      </c>
      <c r="AY503" s="172" t="s">
        <v>166</v>
      </c>
    </row>
    <row r="504" spans="2:65" s="12" customFormat="1" ht="10.199999999999999">
      <c r="B504" s="170"/>
      <c r="D504" s="171" t="s">
        <v>175</v>
      </c>
      <c r="E504" s="172" t="s">
        <v>1</v>
      </c>
      <c r="F504" s="173" t="s">
        <v>1098</v>
      </c>
      <c r="H504" s="174">
        <v>106.88</v>
      </c>
      <c r="I504" s="175"/>
      <c r="L504" s="170"/>
      <c r="M504" s="176"/>
      <c r="N504" s="177"/>
      <c r="O504" s="177"/>
      <c r="P504" s="177"/>
      <c r="Q504" s="177"/>
      <c r="R504" s="177"/>
      <c r="S504" s="177"/>
      <c r="T504" s="178"/>
      <c r="AT504" s="172" t="s">
        <v>175</v>
      </c>
      <c r="AU504" s="172" t="s">
        <v>88</v>
      </c>
      <c r="AV504" s="12" t="s">
        <v>88</v>
      </c>
      <c r="AW504" s="12" t="s">
        <v>36</v>
      </c>
      <c r="AX504" s="12" t="s">
        <v>80</v>
      </c>
      <c r="AY504" s="172" t="s">
        <v>166</v>
      </c>
    </row>
    <row r="505" spans="2:65" s="12" customFormat="1" ht="10.199999999999999">
      <c r="B505" s="170"/>
      <c r="D505" s="171" t="s">
        <v>175</v>
      </c>
      <c r="E505" s="172" t="s">
        <v>1</v>
      </c>
      <c r="F505" s="173" t="s">
        <v>1099</v>
      </c>
      <c r="H505" s="174">
        <v>41.756</v>
      </c>
      <c r="I505" s="175"/>
      <c r="L505" s="170"/>
      <c r="M505" s="176"/>
      <c r="N505" s="177"/>
      <c r="O505" s="177"/>
      <c r="P505" s="177"/>
      <c r="Q505" s="177"/>
      <c r="R505" s="177"/>
      <c r="S505" s="177"/>
      <c r="T505" s="178"/>
      <c r="AT505" s="172" t="s">
        <v>175</v>
      </c>
      <c r="AU505" s="172" t="s">
        <v>88</v>
      </c>
      <c r="AV505" s="12" t="s">
        <v>88</v>
      </c>
      <c r="AW505" s="12" t="s">
        <v>36</v>
      </c>
      <c r="AX505" s="12" t="s">
        <v>80</v>
      </c>
      <c r="AY505" s="172" t="s">
        <v>166</v>
      </c>
    </row>
    <row r="506" spans="2:65" s="12" customFormat="1" ht="10.199999999999999">
      <c r="B506" s="170"/>
      <c r="D506" s="171" t="s">
        <v>175</v>
      </c>
      <c r="E506" s="172" t="s">
        <v>1</v>
      </c>
      <c r="F506" s="173" t="s">
        <v>929</v>
      </c>
      <c r="H506" s="174">
        <v>22.692</v>
      </c>
      <c r="I506" s="175"/>
      <c r="L506" s="170"/>
      <c r="M506" s="176"/>
      <c r="N506" s="177"/>
      <c r="O506" s="177"/>
      <c r="P506" s="177"/>
      <c r="Q506" s="177"/>
      <c r="R506" s="177"/>
      <c r="S506" s="177"/>
      <c r="T506" s="178"/>
      <c r="AT506" s="172" t="s">
        <v>175</v>
      </c>
      <c r="AU506" s="172" t="s">
        <v>88</v>
      </c>
      <c r="AV506" s="12" t="s">
        <v>88</v>
      </c>
      <c r="AW506" s="12" t="s">
        <v>36</v>
      </c>
      <c r="AX506" s="12" t="s">
        <v>80</v>
      </c>
      <c r="AY506" s="172" t="s">
        <v>166</v>
      </c>
    </row>
    <row r="507" spans="2:65" s="13" customFormat="1" ht="10.199999999999999">
      <c r="B507" s="194"/>
      <c r="D507" s="171" t="s">
        <v>175</v>
      </c>
      <c r="E507" s="195" t="s">
        <v>1</v>
      </c>
      <c r="F507" s="196" t="s">
        <v>367</v>
      </c>
      <c r="H507" s="197">
        <v>383.66399999999999</v>
      </c>
      <c r="I507" s="198"/>
      <c r="L507" s="194"/>
      <c r="M507" s="199"/>
      <c r="N507" s="200"/>
      <c r="O507" s="200"/>
      <c r="P507" s="200"/>
      <c r="Q507" s="200"/>
      <c r="R507" s="200"/>
      <c r="S507" s="200"/>
      <c r="T507" s="201"/>
      <c r="AT507" s="195" t="s">
        <v>175</v>
      </c>
      <c r="AU507" s="195" t="s">
        <v>88</v>
      </c>
      <c r="AV507" s="13" t="s">
        <v>173</v>
      </c>
      <c r="AW507" s="13" t="s">
        <v>36</v>
      </c>
      <c r="AX507" s="13" t="s">
        <v>21</v>
      </c>
      <c r="AY507" s="195" t="s">
        <v>166</v>
      </c>
    </row>
    <row r="508" spans="2:65" s="1" customFormat="1" ht="48" customHeight="1">
      <c r="B508" s="156"/>
      <c r="C508" s="157" t="s">
        <v>1100</v>
      </c>
      <c r="D508" s="157" t="s">
        <v>168</v>
      </c>
      <c r="E508" s="158" t="s">
        <v>1101</v>
      </c>
      <c r="F508" s="159" t="s">
        <v>1102</v>
      </c>
      <c r="G508" s="160" t="s">
        <v>197</v>
      </c>
      <c r="H508" s="161">
        <v>13428.24</v>
      </c>
      <c r="I508" s="162"/>
      <c r="J508" s="163">
        <f>ROUND(I508*H508,2)</f>
        <v>0</v>
      </c>
      <c r="K508" s="159" t="s">
        <v>172</v>
      </c>
      <c r="L508" s="32"/>
      <c r="M508" s="164" t="s">
        <v>1</v>
      </c>
      <c r="N508" s="165" t="s">
        <v>45</v>
      </c>
      <c r="O508" s="55"/>
      <c r="P508" s="166">
        <f>O508*H508</f>
        <v>0</v>
      </c>
      <c r="Q508" s="166">
        <v>0</v>
      </c>
      <c r="R508" s="166">
        <f>Q508*H508</f>
        <v>0</v>
      </c>
      <c r="S508" s="166">
        <v>0</v>
      </c>
      <c r="T508" s="167">
        <f>S508*H508</f>
        <v>0</v>
      </c>
      <c r="AR508" s="168" t="s">
        <v>173</v>
      </c>
      <c r="AT508" s="168" t="s">
        <v>168</v>
      </c>
      <c r="AU508" s="168" t="s">
        <v>88</v>
      </c>
      <c r="AY508" s="17" t="s">
        <v>166</v>
      </c>
      <c r="BE508" s="169">
        <f>IF(N508="základní",J508,0)</f>
        <v>0</v>
      </c>
      <c r="BF508" s="169">
        <f>IF(N508="snížená",J508,0)</f>
        <v>0</v>
      </c>
      <c r="BG508" s="169">
        <f>IF(N508="zákl. přenesená",J508,0)</f>
        <v>0</v>
      </c>
      <c r="BH508" s="169">
        <f>IF(N508="sníž. přenesená",J508,0)</f>
        <v>0</v>
      </c>
      <c r="BI508" s="169">
        <f>IF(N508="nulová",J508,0)</f>
        <v>0</v>
      </c>
      <c r="BJ508" s="17" t="s">
        <v>21</v>
      </c>
      <c r="BK508" s="169">
        <f>ROUND(I508*H508,2)</f>
        <v>0</v>
      </c>
      <c r="BL508" s="17" t="s">
        <v>173</v>
      </c>
      <c r="BM508" s="168" t="s">
        <v>1103</v>
      </c>
    </row>
    <row r="509" spans="2:65" s="12" customFormat="1" ht="10.199999999999999">
      <c r="B509" s="170"/>
      <c r="D509" s="171" t="s">
        <v>175</v>
      </c>
      <c r="E509" s="172" t="s">
        <v>1</v>
      </c>
      <c r="F509" s="173" t="s">
        <v>1104</v>
      </c>
      <c r="H509" s="174">
        <v>13428.24</v>
      </c>
      <c r="I509" s="175"/>
      <c r="L509" s="170"/>
      <c r="M509" s="176"/>
      <c r="N509" s="177"/>
      <c r="O509" s="177"/>
      <c r="P509" s="177"/>
      <c r="Q509" s="177"/>
      <c r="R509" s="177"/>
      <c r="S509" s="177"/>
      <c r="T509" s="178"/>
      <c r="AT509" s="172" t="s">
        <v>175</v>
      </c>
      <c r="AU509" s="172" t="s">
        <v>88</v>
      </c>
      <c r="AV509" s="12" t="s">
        <v>88</v>
      </c>
      <c r="AW509" s="12" t="s">
        <v>36</v>
      </c>
      <c r="AX509" s="12" t="s">
        <v>21</v>
      </c>
      <c r="AY509" s="172" t="s">
        <v>166</v>
      </c>
    </row>
    <row r="510" spans="2:65" s="1" customFormat="1" ht="48" customHeight="1">
      <c r="B510" s="156"/>
      <c r="C510" s="157" t="s">
        <v>1105</v>
      </c>
      <c r="D510" s="157" t="s">
        <v>168</v>
      </c>
      <c r="E510" s="158" t="s">
        <v>1106</v>
      </c>
      <c r="F510" s="159" t="s">
        <v>1107</v>
      </c>
      <c r="G510" s="160" t="s">
        <v>197</v>
      </c>
      <c r="H510" s="161">
        <v>383.66399999999999</v>
      </c>
      <c r="I510" s="162"/>
      <c r="J510" s="163">
        <f>ROUND(I510*H510,2)</f>
        <v>0</v>
      </c>
      <c r="K510" s="159" t="s">
        <v>172</v>
      </c>
      <c r="L510" s="32"/>
      <c r="M510" s="164" t="s">
        <v>1</v>
      </c>
      <c r="N510" s="165" t="s">
        <v>45</v>
      </c>
      <c r="O510" s="55"/>
      <c r="P510" s="166">
        <f>O510*H510</f>
        <v>0</v>
      </c>
      <c r="Q510" s="166">
        <v>0</v>
      </c>
      <c r="R510" s="166">
        <f>Q510*H510</f>
        <v>0</v>
      </c>
      <c r="S510" s="166">
        <v>0</v>
      </c>
      <c r="T510" s="167">
        <f>S510*H510</f>
        <v>0</v>
      </c>
      <c r="AR510" s="168" t="s">
        <v>173</v>
      </c>
      <c r="AT510" s="168" t="s">
        <v>168</v>
      </c>
      <c r="AU510" s="168" t="s">
        <v>88</v>
      </c>
      <c r="AY510" s="17" t="s">
        <v>166</v>
      </c>
      <c r="BE510" s="169">
        <f>IF(N510="základní",J510,0)</f>
        <v>0</v>
      </c>
      <c r="BF510" s="169">
        <f>IF(N510="snížená",J510,0)</f>
        <v>0</v>
      </c>
      <c r="BG510" s="169">
        <f>IF(N510="zákl. přenesená",J510,0)</f>
        <v>0</v>
      </c>
      <c r="BH510" s="169">
        <f>IF(N510="sníž. přenesená",J510,0)</f>
        <v>0</v>
      </c>
      <c r="BI510" s="169">
        <f>IF(N510="nulová",J510,0)</f>
        <v>0</v>
      </c>
      <c r="BJ510" s="17" t="s">
        <v>21</v>
      </c>
      <c r="BK510" s="169">
        <f>ROUND(I510*H510,2)</f>
        <v>0</v>
      </c>
      <c r="BL510" s="17" t="s">
        <v>173</v>
      </c>
      <c r="BM510" s="168" t="s">
        <v>1108</v>
      </c>
    </row>
    <row r="511" spans="2:65" s="1" customFormat="1" ht="36" customHeight="1">
      <c r="B511" s="156"/>
      <c r="C511" s="157" t="s">
        <v>1109</v>
      </c>
      <c r="D511" s="157" t="s">
        <v>168</v>
      </c>
      <c r="E511" s="158" t="s">
        <v>1110</v>
      </c>
      <c r="F511" s="159" t="s">
        <v>1111</v>
      </c>
      <c r="G511" s="160" t="s">
        <v>197</v>
      </c>
      <c r="H511" s="161">
        <v>107.36</v>
      </c>
      <c r="I511" s="162"/>
      <c r="J511" s="163">
        <f>ROUND(I511*H511,2)</f>
        <v>0</v>
      </c>
      <c r="K511" s="159" t="s">
        <v>172</v>
      </c>
      <c r="L511" s="32"/>
      <c r="M511" s="164" t="s">
        <v>1</v>
      </c>
      <c r="N511" s="165" t="s">
        <v>45</v>
      </c>
      <c r="O511" s="55"/>
      <c r="P511" s="166">
        <f>O511*H511</f>
        <v>0</v>
      </c>
      <c r="Q511" s="166">
        <v>0.02</v>
      </c>
      <c r="R511" s="166">
        <f>Q511*H511</f>
        <v>2.1472000000000002</v>
      </c>
      <c r="S511" s="166">
        <v>0</v>
      </c>
      <c r="T511" s="167">
        <f>S511*H511</f>
        <v>0</v>
      </c>
      <c r="AR511" s="168" t="s">
        <v>173</v>
      </c>
      <c r="AT511" s="168" t="s">
        <v>168</v>
      </c>
      <c r="AU511" s="168" t="s">
        <v>88</v>
      </c>
      <c r="AY511" s="17" t="s">
        <v>166</v>
      </c>
      <c r="BE511" s="169">
        <f>IF(N511="základní",J511,0)</f>
        <v>0</v>
      </c>
      <c r="BF511" s="169">
        <f>IF(N511="snížená",J511,0)</f>
        <v>0</v>
      </c>
      <c r="BG511" s="169">
        <f>IF(N511="zákl. přenesená",J511,0)</f>
        <v>0</v>
      </c>
      <c r="BH511" s="169">
        <f>IF(N511="sníž. přenesená",J511,0)</f>
        <v>0</v>
      </c>
      <c r="BI511" s="169">
        <f>IF(N511="nulová",J511,0)</f>
        <v>0</v>
      </c>
      <c r="BJ511" s="17" t="s">
        <v>21</v>
      </c>
      <c r="BK511" s="169">
        <f>ROUND(I511*H511,2)</f>
        <v>0</v>
      </c>
      <c r="BL511" s="17" t="s">
        <v>173</v>
      </c>
      <c r="BM511" s="168" t="s">
        <v>1112</v>
      </c>
    </row>
    <row r="512" spans="2:65" s="12" customFormat="1" ht="10.199999999999999">
      <c r="B512" s="170"/>
      <c r="D512" s="171" t="s">
        <v>175</v>
      </c>
      <c r="E512" s="172" t="s">
        <v>1</v>
      </c>
      <c r="F512" s="173" t="s">
        <v>1113</v>
      </c>
      <c r="H512" s="174">
        <v>35.4</v>
      </c>
      <c r="I512" s="175"/>
      <c r="L512" s="170"/>
      <c r="M512" s="176"/>
      <c r="N512" s="177"/>
      <c r="O512" s="177"/>
      <c r="P512" s="177"/>
      <c r="Q512" s="177"/>
      <c r="R512" s="177"/>
      <c r="S512" s="177"/>
      <c r="T512" s="178"/>
      <c r="AT512" s="172" t="s">
        <v>175</v>
      </c>
      <c r="AU512" s="172" t="s">
        <v>88</v>
      </c>
      <c r="AV512" s="12" t="s">
        <v>88</v>
      </c>
      <c r="AW512" s="12" t="s">
        <v>36</v>
      </c>
      <c r="AX512" s="12" t="s">
        <v>80</v>
      </c>
      <c r="AY512" s="172" t="s">
        <v>166</v>
      </c>
    </row>
    <row r="513" spans="2:65" s="12" customFormat="1" ht="10.199999999999999">
      <c r="B513" s="170"/>
      <c r="D513" s="171" t="s">
        <v>175</v>
      </c>
      <c r="E513" s="172" t="s">
        <v>1</v>
      </c>
      <c r="F513" s="173" t="s">
        <v>1114</v>
      </c>
      <c r="H513" s="174">
        <v>6.96</v>
      </c>
      <c r="I513" s="175"/>
      <c r="L513" s="170"/>
      <c r="M513" s="176"/>
      <c r="N513" s="177"/>
      <c r="O513" s="177"/>
      <c r="P513" s="177"/>
      <c r="Q513" s="177"/>
      <c r="R513" s="177"/>
      <c r="S513" s="177"/>
      <c r="T513" s="178"/>
      <c r="AT513" s="172" t="s">
        <v>175</v>
      </c>
      <c r="AU513" s="172" t="s">
        <v>88</v>
      </c>
      <c r="AV513" s="12" t="s">
        <v>88</v>
      </c>
      <c r="AW513" s="12" t="s">
        <v>36</v>
      </c>
      <c r="AX513" s="12" t="s">
        <v>80</v>
      </c>
      <c r="AY513" s="172" t="s">
        <v>166</v>
      </c>
    </row>
    <row r="514" spans="2:65" s="14" customFormat="1" ht="10.199999999999999">
      <c r="B514" s="205"/>
      <c r="D514" s="171" t="s">
        <v>175</v>
      </c>
      <c r="E514" s="206" t="s">
        <v>1</v>
      </c>
      <c r="F514" s="207" t="s">
        <v>675</v>
      </c>
      <c r="H514" s="208">
        <v>42.36</v>
      </c>
      <c r="I514" s="209"/>
      <c r="L514" s="205"/>
      <c r="M514" s="210"/>
      <c r="N514" s="211"/>
      <c r="O514" s="211"/>
      <c r="P514" s="211"/>
      <c r="Q514" s="211"/>
      <c r="R514" s="211"/>
      <c r="S514" s="211"/>
      <c r="T514" s="212"/>
      <c r="AT514" s="206" t="s">
        <v>175</v>
      </c>
      <c r="AU514" s="206" t="s">
        <v>88</v>
      </c>
      <c r="AV514" s="14" t="s">
        <v>181</v>
      </c>
      <c r="AW514" s="14" t="s">
        <v>36</v>
      </c>
      <c r="AX514" s="14" t="s">
        <v>80</v>
      </c>
      <c r="AY514" s="206" t="s">
        <v>166</v>
      </c>
    </row>
    <row r="515" spans="2:65" s="12" customFormat="1" ht="10.199999999999999">
      <c r="B515" s="170"/>
      <c r="D515" s="171" t="s">
        <v>175</v>
      </c>
      <c r="E515" s="172" t="s">
        <v>1</v>
      </c>
      <c r="F515" s="173" t="s">
        <v>1115</v>
      </c>
      <c r="H515" s="174">
        <v>65</v>
      </c>
      <c r="I515" s="175"/>
      <c r="L515" s="170"/>
      <c r="M515" s="176"/>
      <c r="N515" s="177"/>
      <c r="O515" s="177"/>
      <c r="P515" s="177"/>
      <c r="Q515" s="177"/>
      <c r="R515" s="177"/>
      <c r="S515" s="177"/>
      <c r="T515" s="178"/>
      <c r="AT515" s="172" t="s">
        <v>175</v>
      </c>
      <c r="AU515" s="172" t="s">
        <v>88</v>
      </c>
      <c r="AV515" s="12" t="s">
        <v>88</v>
      </c>
      <c r="AW515" s="12" t="s">
        <v>36</v>
      </c>
      <c r="AX515" s="12" t="s">
        <v>80</v>
      </c>
      <c r="AY515" s="172" t="s">
        <v>166</v>
      </c>
    </row>
    <row r="516" spans="2:65" s="14" customFormat="1" ht="10.199999999999999">
      <c r="B516" s="205"/>
      <c r="D516" s="171" t="s">
        <v>175</v>
      </c>
      <c r="E516" s="206" t="s">
        <v>1</v>
      </c>
      <c r="F516" s="207" t="s">
        <v>675</v>
      </c>
      <c r="H516" s="208">
        <v>65</v>
      </c>
      <c r="I516" s="209"/>
      <c r="L516" s="205"/>
      <c r="M516" s="210"/>
      <c r="N516" s="211"/>
      <c r="O516" s="211"/>
      <c r="P516" s="211"/>
      <c r="Q516" s="211"/>
      <c r="R516" s="211"/>
      <c r="S516" s="211"/>
      <c r="T516" s="212"/>
      <c r="AT516" s="206" t="s">
        <v>175</v>
      </c>
      <c r="AU516" s="206" t="s">
        <v>88</v>
      </c>
      <c r="AV516" s="14" t="s">
        <v>181</v>
      </c>
      <c r="AW516" s="14" t="s">
        <v>36</v>
      </c>
      <c r="AX516" s="14" t="s">
        <v>80</v>
      </c>
      <c r="AY516" s="206" t="s">
        <v>166</v>
      </c>
    </row>
    <row r="517" spans="2:65" s="13" customFormat="1" ht="10.199999999999999">
      <c r="B517" s="194"/>
      <c r="D517" s="171" t="s">
        <v>175</v>
      </c>
      <c r="E517" s="195" t="s">
        <v>1</v>
      </c>
      <c r="F517" s="196" t="s">
        <v>367</v>
      </c>
      <c r="H517" s="197">
        <v>107.36</v>
      </c>
      <c r="I517" s="198"/>
      <c r="L517" s="194"/>
      <c r="M517" s="199"/>
      <c r="N517" s="200"/>
      <c r="O517" s="200"/>
      <c r="P517" s="200"/>
      <c r="Q517" s="200"/>
      <c r="R517" s="200"/>
      <c r="S517" s="200"/>
      <c r="T517" s="201"/>
      <c r="AT517" s="195" t="s">
        <v>175</v>
      </c>
      <c r="AU517" s="195" t="s">
        <v>88</v>
      </c>
      <c r="AV517" s="13" t="s">
        <v>173</v>
      </c>
      <c r="AW517" s="13" t="s">
        <v>36</v>
      </c>
      <c r="AX517" s="13" t="s">
        <v>21</v>
      </c>
      <c r="AY517" s="195" t="s">
        <v>166</v>
      </c>
    </row>
    <row r="518" spans="2:65" s="1" customFormat="1" ht="36" customHeight="1">
      <c r="B518" s="156"/>
      <c r="C518" s="157" t="s">
        <v>1116</v>
      </c>
      <c r="D518" s="157" t="s">
        <v>168</v>
      </c>
      <c r="E518" s="158" t="s">
        <v>1117</v>
      </c>
      <c r="F518" s="159" t="s">
        <v>1118</v>
      </c>
      <c r="G518" s="160" t="s">
        <v>197</v>
      </c>
      <c r="H518" s="161">
        <v>42</v>
      </c>
      <c r="I518" s="162"/>
      <c r="J518" s="163">
        <f>ROUND(I518*H518,2)</f>
        <v>0</v>
      </c>
      <c r="K518" s="159" t="s">
        <v>172</v>
      </c>
      <c r="L518" s="32"/>
      <c r="M518" s="164" t="s">
        <v>1</v>
      </c>
      <c r="N518" s="165" t="s">
        <v>45</v>
      </c>
      <c r="O518" s="55"/>
      <c r="P518" s="166">
        <f>O518*H518</f>
        <v>0</v>
      </c>
      <c r="Q518" s="166">
        <v>2.5100000000000001E-2</v>
      </c>
      <c r="R518" s="166">
        <f>Q518*H518</f>
        <v>1.0542</v>
      </c>
      <c r="S518" s="166">
        <v>0</v>
      </c>
      <c r="T518" s="167">
        <f>S518*H518</f>
        <v>0</v>
      </c>
      <c r="AR518" s="168" t="s">
        <v>173</v>
      </c>
      <c r="AT518" s="168" t="s">
        <v>168</v>
      </c>
      <c r="AU518" s="168" t="s">
        <v>88</v>
      </c>
      <c r="AY518" s="17" t="s">
        <v>166</v>
      </c>
      <c r="BE518" s="169">
        <f>IF(N518="základní",J518,0)</f>
        <v>0</v>
      </c>
      <c r="BF518" s="169">
        <f>IF(N518="snížená",J518,0)</f>
        <v>0</v>
      </c>
      <c r="BG518" s="169">
        <f>IF(N518="zákl. přenesená",J518,0)</f>
        <v>0</v>
      </c>
      <c r="BH518" s="169">
        <f>IF(N518="sníž. přenesená",J518,0)</f>
        <v>0</v>
      </c>
      <c r="BI518" s="169">
        <f>IF(N518="nulová",J518,0)</f>
        <v>0</v>
      </c>
      <c r="BJ518" s="17" t="s">
        <v>21</v>
      </c>
      <c r="BK518" s="169">
        <f>ROUND(I518*H518,2)</f>
        <v>0</v>
      </c>
      <c r="BL518" s="17" t="s">
        <v>173</v>
      </c>
      <c r="BM518" s="168" t="s">
        <v>1119</v>
      </c>
    </row>
    <row r="519" spans="2:65" s="12" customFormat="1" ht="10.199999999999999">
      <c r="B519" s="170"/>
      <c r="D519" s="171" t="s">
        <v>175</v>
      </c>
      <c r="E519" s="172" t="s">
        <v>1</v>
      </c>
      <c r="F519" s="173" t="s">
        <v>1120</v>
      </c>
      <c r="H519" s="174">
        <v>30</v>
      </c>
      <c r="I519" s="175"/>
      <c r="L519" s="170"/>
      <c r="M519" s="176"/>
      <c r="N519" s="177"/>
      <c r="O519" s="177"/>
      <c r="P519" s="177"/>
      <c r="Q519" s="177"/>
      <c r="R519" s="177"/>
      <c r="S519" s="177"/>
      <c r="T519" s="178"/>
      <c r="AT519" s="172" t="s">
        <v>175</v>
      </c>
      <c r="AU519" s="172" t="s">
        <v>88</v>
      </c>
      <c r="AV519" s="12" t="s">
        <v>88</v>
      </c>
      <c r="AW519" s="12" t="s">
        <v>36</v>
      </c>
      <c r="AX519" s="12" t="s">
        <v>80</v>
      </c>
      <c r="AY519" s="172" t="s">
        <v>166</v>
      </c>
    </row>
    <row r="520" spans="2:65" s="12" customFormat="1" ht="10.199999999999999">
      <c r="B520" s="170"/>
      <c r="D520" s="171" t="s">
        <v>175</v>
      </c>
      <c r="E520" s="172" t="s">
        <v>1</v>
      </c>
      <c r="F520" s="173" t="s">
        <v>1121</v>
      </c>
      <c r="H520" s="174">
        <v>12</v>
      </c>
      <c r="I520" s="175"/>
      <c r="L520" s="170"/>
      <c r="M520" s="176"/>
      <c r="N520" s="177"/>
      <c r="O520" s="177"/>
      <c r="P520" s="177"/>
      <c r="Q520" s="177"/>
      <c r="R520" s="177"/>
      <c r="S520" s="177"/>
      <c r="T520" s="178"/>
      <c r="AT520" s="172" t="s">
        <v>175</v>
      </c>
      <c r="AU520" s="172" t="s">
        <v>88</v>
      </c>
      <c r="AV520" s="12" t="s">
        <v>88</v>
      </c>
      <c r="AW520" s="12" t="s">
        <v>36</v>
      </c>
      <c r="AX520" s="12" t="s">
        <v>80</v>
      </c>
      <c r="AY520" s="172" t="s">
        <v>166</v>
      </c>
    </row>
    <row r="521" spans="2:65" s="13" customFormat="1" ht="10.199999999999999">
      <c r="B521" s="194"/>
      <c r="D521" s="171" t="s">
        <v>175</v>
      </c>
      <c r="E521" s="195" t="s">
        <v>1</v>
      </c>
      <c r="F521" s="196" t="s">
        <v>367</v>
      </c>
      <c r="H521" s="197">
        <v>42</v>
      </c>
      <c r="I521" s="198"/>
      <c r="L521" s="194"/>
      <c r="M521" s="199"/>
      <c r="N521" s="200"/>
      <c r="O521" s="200"/>
      <c r="P521" s="200"/>
      <c r="Q521" s="200"/>
      <c r="R521" s="200"/>
      <c r="S521" s="200"/>
      <c r="T521" s="201"/>
      <c r="AT521" s="195" t="s">
        <v>175</v>
      </c>
      <c r="AU521" s="195" t="s">
        <v>88</v>
      </c>
      <c r="AV521" s="13" t="s">
        <v>173</v>
      </c>
      <c r="AW521" s="13" t="s">
        <v>36</v>
      </c>
      <c r="AX521" s="13" t="s">
        <v>21</v>
      </c>
      <c r="AY521" s="195" t="s">
        <v>166</v>
      </c>
    </row>
    <row r="522" spans="2:65" s="11" customFormat="1" ht="22.8" customHeight="1">
      <c r="B522" s="143"/>
      <c r="D522" s="144" t="s">
        <v>79</v>
      </c>
      <c r="E522" s="154" t="s">
        <v>434</v>
      </c>
      <c r="F522" s="154" t="s">
        <v>435</v>
      </c>
      <c r="I522" s="146"/>
      <c r="J522" s="155">
        <f>BK522</f>
        <v>0</v>
      </c>
      <c r="L522" s="143"/>
      <c r="M522" s="148"/>
      <c r="N522" s="149"/>
      <c r="O522" s="149"/>
      <c r="P522" s="150">
        <f>SUM(P523:P606)</f>
        <v>0</v>
      </c>
      <c r="Q522" s="149"/>
      <c r="R522" s="150">
        <f>SUM(R523:R606)</f>
        <v>0.25579800000000003</v>
      </c>
      <c r="S522" s="149"/>
      <c r="T522" s="151">
        <f>SUM(T523:T606)</f>
        <v>150.45036150000001</v>
      </c>
      <c r="AR522" s="144" t="s">
        <v>21</v>
      </c>
      <c r="AT522" s="152" t="s">
        <v>79</v>
      </c>
      <c r="AU522" s="152" t="s">
        <v>21</v>
      </c>
      <c r="AY522" s="144" t="s">
        <v>166</v>
      </c>
      <c r="BK522" s="153">
        <f>SUM(BK523:BK606)</f>
        <v>0</v>
      </c>
    </row>
    <row r="523" spans="2:65" s="1" customFormat="1" ht="24" customHeight="1">
      <c r="B523" s="156"/>
      <c r="C523" s="157" t="s">
        <v>1122</v>
      </c>
      <c r="D523" s="157" t="s">
        <v>168</v>
      </c>
      <c r="E523" s="158" t="s">
        <v>1123</v>
      </c>
      <c r="F523" s="159" t="s">
        <v>1124</v>
      </c>
      <c r="G523" s="160" t="s">
        <v>197</v>
      </c>
      <c r="H523" s="161">
        <v>346.85</v>
      </c>
      <c r="I523" s="162"/>
      <c r="J523" s="163">
        <f>ROUND(I523*H523,2)</f>
        <v>0</v>
      </c>
      <c r="K523" s="159" t="s">
        <v>172</v>
      </c>
      <c r="L523" s="32"/>
      <c r="M523" s="164" t="s">
        <v>1</v>
      </c>
      <c r="N523" s="165" t="s">
        <v>45</v>
      </c>
      <c r="O523" s="55"/>
      <c r="P523" s="166">
        <f>O523*H523</f>
        <v>0</v>
      </c>
      <c r="Q523" s="166">
        <v>0</v>
      </c>
      <c r="R523" s="166">
        <f>Q523*H523</f>
        <v>0</v>
      </c>
      <c r="S523" s="166">
        <v>1.533E-2</v>
      </c>
      <c r="T523" s="167">
        <f>S523*H523</f>
        <v>5.3172105000000007</v>
      </c>
      <c r="AR523" s="168" t="s">
        <v>173</v>
      </c>
      <c r="AT523" s="168" t="s">
        <v>168</v>
      </c>
      <c r="AU523" s="168" t="s">
        <v>88</v>
      </c>
      <c r="AY523" s="17" t="s">
        <v>166</v>
      </c>
      <c r="BE523" s="169">
        <f>IF(N523="základní",J523,0)</f>
        <v>0</v>
      </c>
      <c r="BF523" s="169">
        <f>IF(N523="snížená",J523,0)</f>
        <v>0</v>
      </c>
      <c r="BG523" s="169">
        <f>IF(N523="zákl. přenesená",J523,0)</f>
        <v>0</v>
      </c>
      <c r="BH523" s="169">
        <f>IF(N523="sníž. přenesená",J523,0)</f>
        <v>0</v>
      </c>
      <c r="BI523" s="169">
        <f>IF(N523="nulová",J523,0)</f>
        <v>0</v>
      </c>
      <c r="BJ523" s="17" t="s">
        <v>21</v>
      </c>
      <c r="BK523" s="169">
        <f>ROUND(I523*H523,2)</f>
        <v>0</v>
      </c>
      <c r="BL523" s="17" t="s">
        <v>173</v>
      </c>
      <c r="BM523" s="168" t="s">
        <v>1125</v>
      </c>
    </row>
    <row r="524" spans="2:65" s="12" customFormat="1" ht="10.199999999999999">
      <c r="B524" s="170"/>
      <c r="D524" s="171" t="s">
        <v>175</v>
      </c>
      <c r="E524" s="172" t="s">
        <v>1</v>
      </c>
      <c r="F524" s="173" t="s">
        <v>1126</v>
      </c>
      <c r="H524" s="174">
        <v>346.85</v>
      </c>
      <c r="I524" s="175"/>
      <c r="L524" s="170"/>
      <c r="M524" s="176"/>
      <c r="N524" s="177"/>
      <c r="O524" s="177"/>
      <c r="P524" s="177"/>
      <c r="Q524" s="177"/>
      <c r="R524" s="177"/>
      <c r="S524" s="177"/>
      <c r="T524" s="178"/>
      <c r="AT524" s="172" t="s">
        <v>175</v>
      </c>
      <c r="AU524" s="172" t="s">
        <v>88</v>
      </c>
      <c r="AV524" s="12" t="s">
        <v>88</v>
      </c>
      <c r="AW524" s="12" t="s">
        <v>36</v>
      </c>
      <c r="AX524" s="12" t="s">
        <v>21</v>
      </c>
      <c r="AY524" s="172" t="s">
        <v>166</v>
      </c>
    </row>
    <row r="525" spans="2:65" s="1" customFormat="1" ht="24" customHeight="1">
      <c r="B525" s="156"/>
      <c r="C525" s="157" t="s">
        <v>1127</v>
      </c>
      <c r="D525" s="157" t="s">
        <v>168</v>
      </c>
      <c r="E525" s="158" t="s">
        <v>1128</v>
      </c>
      <c r="F525" s="159" t="s">
        <v>1129</v>
      </c>
      <c r="G525" s="160" t="s">
        <v>289</v>
      </c>
      <c r="H525" s="161">
        <v>20</v>
      </c>
      <c r="I525" s="162"/>
      <c r="J525" s="163">
        <f>ROUND(I525*H525,2)</f>
        <v>0</v>
      </c>
      <c r="K525" s="159" t="s">
        <v>172</v>
      </c>
      <c r="L525" s="32"/>
      <c r="M525" s="164" t="s">
        <v>1</v>
      </c>
      <c r="N525" s="165" t="s">
        <v>45</v>
      </c>
      <c r="O525" s="55"/>
      <c r="P525" s="166">
        <f>O525*H525</f>
        <v>0</v>
      </c>
      <c r="Q525" s="166">
        <v>0</v>
      </c>
      <c r="R525" s="166">
        <f>Q525*H525</f>
        <v>0</v>
      </c>
      <c r="S525" s="166">
        <v>7.9699999999999997E-3</v>
      </c>
      <c r="T525" s="167">
        <f>S525*H525</f>
        <v>0.15939999999999999</v>
      </c>
      <c r="AR525" s="168" t="s">
        <v>173</v>
      </c>
      <c r="AT525" s="168" t="s">
        <v>168</v>
      </c>
      <c r="AU525" s="168" t="s">
        <v>88</v>
      </c>
      <c r="AY525" s="17" t="s">
        <v>166</v>
      </c>
      <c r="BE525" s="169">
        <f>IF(N525="základní",J525,0)</f>
        <v>0</v>
      </c>
      <c r="BF525" s="169">
        <f>IF(N525="snížená",J525,0)</f>
        <v>0</v>
      </c>
      <c r="BG525" s="169">
        <f>IF(N525="zákl. přenesená",J525,0)</f>
        <v>0</v>
      </c>
      <c r="BH525" s="169">
        <f>IF(N525="sníž. přenesená",J525,0)</f>
        <v>0</v>
      </c>
      <c r="BI525" s="169">
        <f>IF(N525="nulová",J525,0)</f>
        <v>0</v>
      </c>
      <c r="BJ525" s="17" t="s">
        <v>21</v>
      </c>
      <c r="BK525" s="169">
        <f>ROUND(I525*H525,2)</f>
        <v>0</v>
      </c>
      <c r="BL525" s="17" t="s">
        <v>173</v>
      </c>
      <c r="BM525" s="168" t="s">
        <v>1130</v>
      </c>
    </row>
    <row r="526" spans="2:65" s="1" customFormat="1" ht="24" customHeight="1">
      <c r="B526" s="156"/>
      <c r="C526" s="157" t="s">
        <v>1131</v>
      </c>
      <c r="D526" s="157" t="s">
        <v>168</v>
      </c>
      <c r="E526" s="158" t="s">
        <v>1132</v>
      </c>
      <c r="F526" s="159" t="s">
        <v>1133</v>
      </c>
      <c r="G526" s="160" t="s">
        <v>197</v>
      </c>
      <c r="H526" s="161">
        <v>346.85</v>
      </c>
      <c r="I526" s="162"/>
      <c r="J526" s="163">
        <f>ROUND(I526*H526,2)</f>
        <v>0</v>
      </c>
      <c r="K526" s="159" t="s">
        <v>172</v>
      </c>
      <c r="L526" s="32"/>
      <c r="M526" s="164" t="s">
        <v>1</v>
      </c>
      <c r="N526" s="165" t="s">
        <v>45</v>
      </c>
      <c r="O526" s="55"/>
      <c r="P526" s="166">
        <f>O526*H526</f>
        <v>0</v>
      </c>
      <c r="Q526" s="166">
        <v>0</v>
      </c>
      <c r="R526" s="166">
        <f>Q526*H526</f>
        <v>0</v>
      </c>
      <c r="S526" s="166">
        <v>0</v>
      </c>
      <c r="T526" s="167">
        <f>S526*H526</f>
        <v>0</v>
      </c>
      <c r="AR526" s="168" t="s">
        <v>173</v>
      </c>
      <c r="AT526" s="168" t="s">
        <v>168</v>
      </c>
      <c r="AU526" s="168" t="s">
        <v>88</v>
      </c>
      <c r="AY526" s="17" t="s">
        <v>166</v>
      </c>
      <c r="BE526" s="169">
        <f>IF(N526="základní",J526,0)</f>
        <v>0</v>
      </c>
      <c r="BF526" s="169">
        <f>IF(N526="snížená",J526,0)</f>
        <v>0</v>
      </c>
      <c r="BG526" s="169">
        <f>IF(N526="zákl. přenesená",J526,0)</f>
        <v>0</v>
      </c>
      <c r="BH526" s="169">
        <f>IF(N526="sníž. přenesená",J526,0)</f>
        <v>0</v>
      </c>
      <c r="BI526" s="169">
        <f>IF(N526="nulová",J526,0)</f>
        <v>0</v>
      </c>
      <c r="BJ526" s="17" t="s">
        <v>21</v>
      </c>
      <c r="BK526" s="169">
        <f>ROUND(I526*H526,2)</f>
        <v>0</v>
      </c>
      <c r="BL526" s="17" t="s">
        <v>173</v>
      </c>
      <c r="BM526" s="168" t="s">
        <v>1134</v>
      </c>
    </row>
    <row r="527" spans="2:65" s="1" customFormat="1" ht="36" customHeight="1">
      <c r="B527" s="156"/>
      <c r="C527" s="157" t="s">
        <v>1135</v>
      </c>
      <c r="D527" s="157" t="s">
        <v>168</v>
      </c>
      <c r="E527" s="158" t="s">
        <v>1136</v>
      </c>
      <c r="F527" s="159" t="s">
        <v>1137</v>
      </c>
      <c r="G527" s="160" t="s">
        <v>289</v>
      </c>
      <c r="H527" s="161">
        <v>20</v>
      </c>
      <c r="I527" s="162"/>
      <c r="J527" s="163">
        <f>ROUND(I527*H527,2)</f>
        <v>0</v>
      </c>
      <c r="K527" s="159" t="s">
        <v>172</v>
      </c>
      <c r="L527" s="32"/>
      <c r="M527" s="164" t="s">
        <v>1</v>
      </c>
      <c r="N527" s="165" t="s">
        <v>45</v>
      </c>
      <c r="O527" s="55"/>
      <c r="P527" s="166">
        <f>O527*H527</f>
        <v>0</v>
      </c>
      <c r="Q527" s="166">
        <v>0</v>
      </c>
      <c r="R527" s="166">
        <f>Q527*H527</f>
        <v>0</v>
      </c>
      <c r="S527" s="166">
        <v>0</v>
      </c>
      <c r="T527" s="167">
        <f>S527*H527</f>
        <v>0</v>
      </c>
      <c r="AR527" s="168" t="s">
        <v>173</v>
      </c>
      <c r="AT527" s="168" t="s">
        <v>168</v>
      </c>
      <c r="AU527" s="168" t="s">
        <v>88</v>
      </c>
      <c r="AY527" s="17" t="s">
        <v>166</v>
      </c>
      <c r="BE527" s="169">
        <f>IF(N527="základní",J527,0)</f>
        <v>0</v>
      </c>
      <c r="BF527" s="169">
        <f>IF(N527="snížená",J527,0)</f>
        <v>0</v>
      </c>
      <c r="BG527" s="169">
        <f>IF(N527="zákl. přenesená",J527,0)</f>
        <v>0</v>
      </c>
      <c r="BH527" s="169">
        <f>IF(N527="sníž. přenesená",J527,0)</f>
        <v>0</v>
      </c>
      <c r="BI527" s="169">
        <f>IF(N527="nulová",J527,0)</f>
        <v>0</v>
      </c>
      <c r="BJ527" s="17" t="s">
        <v>21</v>
      </c>
      <c r="BK527" s="169">
        <f>ROUND(I527*H527,2)</f>
        <v>0</v>
      </c>
      <c r="BL527" s="17" t="s">
        <v>173</v>
      </c>
      <c r="BM527" s="168" t="s">
        <v>1138</v>
      </c>
    </row>
    <row r="528" spans="2:65" s="1" customFormat="1" ht="48" customHeight="1">
      <c r="B528" s="156"/>
      <c r="C528" s="157" t="s">
        <v>1139</v>
      </c>
      <c r="D528" s="157" t="s">
        <v>168</v>
      </c>
      <c r="E528" s="158" t="s">
        <v>1140</v>
      </c>
      <c r="F528" s="159" t="s">
        <v>1141</v>
      </c>
      <c r="G528" s="160" t="s">
        <v>197</v>
      </c>
      <c r="H528" s="161">
        <v>346.85</v>
      </c>
      <c r="I528" s="162"/>
      <c r="J528" s="163">
        <f>ROUND(I528*H528,2)</f>
        <v>0</v>
      </c>
      <c r="K528" s="159" t="s">
        <v>172</v>
      </c>
      <c r="L528" s="32"/>
      <c r="M528" s="164" t="s">
        <v>1</v>
      </c>
      <c r="N528" s="165" t="s">
        <v>45</v>
      </c>
      <c r="O528" s="55"/>
      <c r="P528" s="166">
        <f>O528*H528</f>
        <v>0</v>
      </c>
      <c r="Q528" s="166">
        <v>0</v>
      </c>
      <c r="R528" s="166">
        <f>Q528*H528</f>
        <v>0</v>
      </c>
      <c r="S528" s="166">
        <v>5.0000000000000001E-3</v>
      </c>
      <c r="T528" s="167">
        <f>S528*H528</f>
        <v>1.7342500000000001</v>
      </c>
      <c r="AR528" s="168" t="s">
        <v>173</v>
      </c>
      <c r="AT528" s="168" t="s">
        <v>168</v>
      </c>
      <c r="AU528" s="168" t="s">
        <v>88</v>
      </c>
      <c r="AY528" s="17" t="s">
        <v>166</v>
      </c>
      <c r="BE528" s="169">
        <f>IF(N528="základní",J528,0)</f>
        <v>0</v>
      </c>
      <c r="BF528" s="169">
        <f>IF(N528="snížená",J528,0)</f>
        <v>0</v>
      </c>
      <c r="BG528" s="169">
        <f>IF(N528="zákl. přenesená",J528,0)</f>
        <v>0</v>
      </c>
      <c r="BH528" s="169">
        <f>IF(N528="sníž. přenesená",J528,0)</f>
        <v>0</v>
      </c>
      <c r="BI528" s="169">
        <f>IF(N528="nulová",J528,0)</f>
        <v>0</v>
      </c>
      <c r="BJ528" s="17" t="s">
        <v>21</v>
      </c>
      <c r="BK528" s="169">
        <f>ROUND(I528*H528,2)</f>
        <v>0</v>
      </c>
      <c r="BL528" s="17" t="s">
        <v>173</v>
      </c>
      <c r="BM528" s="168" t="s">
        <v>1142</v>
      </c>
    </row>
    <row r="529" spans="2:65" s="1" customFormat="1" ht="36" customHeight="1">
      <c r="B529" s="156"/>
      <c r="C529" s="157" t="s">
        <v>1143</v>
      </c>
      <c r="D529" s="157" t="s">
        <v>168</v>
      </c>
      <c r="E529" s="158" t="s">
        <v>1144</v>
      </c>
      <c r="F529" s="159" t="s">
        <v>1145</v>
      </c>
      <c r="G529" s="160" t="s">
        <v>197</v>
      </c>
      <c r="H529" s="161">
        <v>29.687999999999999</v>
      </c>
      <c r="I529" s="162"/>
      <c r="J529" s="163">
        <f>ROUND(I529*H529,2)</f>
        <v>0</v>
      </c>
      <c r="K529" s="159" t="s">
        <v>172</v>
      </c>
      <c r="L529" s="32"/>
      <c r="M529" s="164" t="s">
        <v>1</v>
      </c>
      <c r="N529" s="165" t="s">
        <v>45</v>
      </c>
      <c r="O529" s="55"/>
      <c r="P529" s="166">
        <f>O529*H529</f>
        <v>0</v>
      </c>
      <c r="Q529" s="166">
        <v>0</v>
      </c>
      <c r="R529" s="166">
        <f>Q529*H529</f>
        <v>0</v>
      </c>
      <c r="S529" s="166">
        <v>0.26100000000000001</v>
      </c>
      <c r="T529" s="167">
        <f>S529*H529</f>
        <v>7.7485679999999997</v>
      </c>
      <c r="AR529" s="168" t="s">
        <v>173</v>
      </c>
      <c r="AT529" s="168" t="s">
        <v>168</v>
      </c>
      <c r="AU529" s="168" t="s">
        <v>88</v>
      </c>
      <c r="AY529" s="17" t="s">
        <v>166</v>
      </c>
      <c r="BE529" s="169">
        <f>IF(N529="základní",J529,0)</f>
        <v>0</v>
      </c>
      <c r="BF529" s="169">
        <f>IF(N529="snížená",J529,0)</f>
        <v>0</v>
      </c>
      <c r="BG529" s="169">
        <f>IF(N529="zákl. přenesená",J529,0)</f>
        <v>0</v>
      </c>
      <c r="BH529" s="169">
        <f>IF(N529="sníž. přenesená",J529,0)</f>
        <v>0</v>
      </c>
      <c r="BI529" s="169">
        <f>IF(N529="nulová",J529,0)</f>
        <v>0</v>
      </c>
      <c r="BJ529" s="17" t="s">
        <v>21</v>
      </c>
      <c r="BK529" s="169">
        <f>ROUND(I529*H529,2)</f>
        <v>0</v>
      </c>
      <c r="BL529" s="17" t="s">
        <v>173</v>
      </c>
      <c r="BM529" s="168" t="s">
        <v>1146</v>
      </c>
    </row>
    <row r="530" spans="2:65" s="12" customFormat="1" ht="10.199999999999999">
      <c r="B530" s="170"/>
      <c r="D530" s="171" t="s">
        <v>175</v>
      </c>
      <c r="E530" s="172" t="s">
        <v>1</v>
      </c>
      <c r="F530" s="173" t="s">
        <v>1147</v>
      </c>
      <c r="H530" s="174">
        <v>33.93</v>
      </c>
      <c r="I530" s="175"/>
      <c r="L530" s="170"/>
      <c r="M530" s="176"/>
      <c r="N530" s="177"/>
      <c r="O530" s="177"/>
      <c r="P530" s="177"/>
      <c r="Q530" s="177"/>
      <c r="R530" s="177"/>
      <c r="S530" s="177"/>
      <c r="T530" s="178"/>
      <c r="AT530" s="172" t="s">
        <v>175</v>
      </c>
      <c r="AU530" s="172" t="s">
        <v>88</v>
      </c>
      <c r="AV530" s="12" t="s">
        <v>88</v>
      </c>
      <c r="AW530" s="12" t="s">
        <v>36</v>
      </c>
      <c r="AX530" s="12" t="s">
        <v>80</v>
      </c>
      <c r="AY530" s="172" t="s">
        <v>166</v>
      </c>
    </row>
    <row r="531" spans="2:65" s="12" customFormat="1" ht="10.199999999999999">
      <c r="B531" s="170"/>
      <c r="D531" s="171" t="s">
        <v>175</v>
      </c>
      <c r="E531" s="172" t="s">
        <v>1</v>
      </c>
      <c r="F531" s="173" t="s">
        <v>846</v>
      </c>
      <c r="H531" s="174">
        <v>-4.242</v>
      </c>
      <c r="I531" s="175"/>
      <c r="L531" s="170"/>
      <c r="M531" s="176"/>
      <c r="N531" s="177"/>
      <c r="O531" s="177"/>
      <c r="P531" s="177"/>
      <c r="Q531" s="177"/>
      <c r="R531" s="177"/>
      <c r="S531" s="177"/>
      <c r="T531" s="178"/>
      <c r="AT531" s="172" t="s">
        <v>175</v>
      </c>
      <c r="AU531" s="172" t="s">
        <v>88</v>
      </c>
      <c r="AV531" s="12" t="s">
        <v>88</v>
      </c>
      <c r="AW531" s="12" t="s">
        <v>36</v>
      </c>
      <c r="AX531" s="12" t="s">
        <v>80</v>
      </c>
      <c r="AY531" s="172" t="s">
        <v>166</v>
      </c>
    </row>
    <row r="532" spans="2:65" s="13" customFormat="1" ht="10.199999999999999">
      <c r="B532" s="194"/>
      <c r="D532" s="171" t="s">
        <v>175</v>
      </c>
      <c r="E532" s="195" t="s">
        <v>1</v>
      </c>
      <c r="F532" s="196" t="s">
        <v>367</v>
      </c>
      <c r="H532" s="197">
        <v>29.687999999999999</v>
      </c>
      <c r="I532" s="198"/>
      <c r="L532" s="194"/>
      <c r="M532" s="199"/>
      <c r="N532" s="200"/>
      <c r="O532" s="200"/>
      <c r="P532" s="200"/>
      <c r="Q532" s="200"/>
      <c r="R532" s="200"/>
      <c r="S532" s="200"/>
      <c r="T532" s="201"/>
      <c r="AT532" s="195" t="s">
        <v>175</v>
      </c>
      <c r="AU532" s="195" t="s">
        <v>88</v>
      </c>
      <c r="AV532" s="13" t="s">
        <v>173</v>
      </c>
      <c r="AW532" s="13" t="s">
        <v>36</v>
      </c>
      <c r="AX532" s="13" t="s">
        <v>21</v>
      </c>
      <c r="AY532" s="195" t="s">
        <v>166</v>
      </c>
    </row>
    <row r="533" spans="2:65" s="1" customFormat="1" ht="48" customHeight="1">
      <c r="B533" s="156"/>
      <c r="C533" s="157" t="s">
        <v>1148</v>
      </c>
      <c r="D533" s="157" t="s">
        <v>168</v>
      </c>
      <c r="E533" s="158" t="s">
        <v>1149</v>
      </c>
      <c r="F533" s="159" t="s">
        <v>1150</v>
      </c>
      <c r="G533" s="160" t="s">
        <v>171</v>
      </c>
      <c r="H533" s="161">
        <v>8.9190000000000005</v>
      </c>
      <c r="I533" s="162"/>
      <c r="J533" s="163">
        <f>ROUND(I533*H533,2)</f>
        <v>0</v>
      </c>
      <c r="K533" s="159" t="s">
        <v>172</v>
      </c>
      <c r="L533" s="32"/>
      <c r="M533" s="164" t="s">
        <v>1</v>
      </c>
      <c r="N533" s="165" t="s">
        <v>45</v>
      </c>
      <c r="O533" s="55"/>
      <c r="P533" s="166">
        <f>O533*H533</f>
        <v>0</v>
      </c>
      <c r="Q533" s="166">
        <v>0</v>
      </c>
      <c r="R533" s="166">
        <f>Q533*H533</f>
        <v>0</v>
      </c>
      <c r="S533" s="166">
        <v>1.8</v>
      </c>
      <c r="T533" s="167">
        <f>S533*H533</f>
        <v>16.054200000000002</v>
      </c>
      <c r="AR533" s="168" t="s">
        <v>173</v>
      </c>
      <c r="AT533" s="168" t="s">
        <v>168</v>
      </c>
      <c r="AU533" s="168" t="s">
        <v>88</v>
      </c>
      <c r="AY533" s="17" t="s">
        <v>166</v>
      </c>
      <c r="BE533" s="169">
        <f>IF(N533="základní",J533,0)</f>
        <v>0</v>
      </c>
      <c r="BF533" s="169">
        <f>IF(N533="snížená",J533,0)</f>
        <v>0</v>
      </c>
      <c r="BG533" s="169">
        <f>IF(N533="zákl. přenesená",J533,0)</f>
        <v>0</v>
      </c>
      <c r="BH533" s="169">
        <f>IF(N533="sníž. přenesená",J533,0)</f>
        <v>0</v>
      </c>
      <c r="BI533" s="169">
        <f>IF(N533="nulová",J533,0)</f>
        <v>0</v>
      </c>
      <c r="BJ533" s="17" t="s">
        <v>21</v>
      </c>
      <c r="BK533" s="169">
        <f>ROUND(I533*H533,2)</f>
        <v>0</v>
      </c>
      <c r="BL533" s="17" t="s">
        <v>173</v>
      </c>
      <c r="BM533" s="168" t="s">
        <v>1151</v>
      </c>
    </row>
    <row r="534" spans="2:65" s="12" customFormat="1" ht="10.199999999999999">
      <c r="B534" s="170"/>
      <c r="D534" s="171" t="s">
        <v>175</v>
      </c>
      <c r="E534" s="172" t="s">
        <v>1</v>
      </c>
      <c r="F534" s="173" t="s">
        <v>1152</v>
      </c>
      <c r="H534" s="174">
        <v>3.0590000000000002</v>
      </c>
      <c r="I534" s="175"/>
      <c r="L534" s="170"/>
      <c r="M534" s="176"/>
      <c r="N534" s="177"/>
      <c r="O534" s="177"/>
      <c r="P534" s="177"/>
      <c r="Q534" s="177"/>
      <c r="R534" s="177"/>
      <c r="S534" s="177"/>
      <c r="T534" s="178"/>
      <c r="AT534" s="172" t="s">
        <v>175</v>
      </c>
      <c r="AU534" s="172" t="s">
        <v>88</v>
      </c>
      <c r="AV534" s="12" t="s">
        <v>88</v>
      </c>
      <c r="AW534" s="12" t="s">
        <v>36</v>
      </c>
      <c r="AX534" s="12" t="s">
        <v>80</v>
      </c>
      <c r="AY534" s="172" t="s">
        <v>166</v>
      </c>
    </row>
    <row r="535" spans="2:65" s="12" customFormat="1" ht="10.199999999999999">
      <c r="B535" s="170"/>
      <c r="D535" s="171" t="s">
        <v>175</v>
      </c>
      <c r="E535" s="172" t="s">
        <v>1</v>
      </c>
      <c r="F535" s="173" t="s">
        <v>1153</v>
      </c>
      <c r="H535" s="174">
        <v>0.81</v>
      </c>
      <c r="I535" s="175"/>
      <c r="L535" s="170"/>
      <c r="M535" s="176"/>
      <c r="N535" s="177"/>
      <c r="O535" s="177"/>
      <c r="P535" s="177"/>
      <c r="Q535" s="177"/>
      <c r="R535" s="177"/>
      <c r="S535" s="177"/>
      <c r="T535" s="178"/>
      <c r="AT535" s="172" t="s">
        <v>175</v>
      </c>
      <c r="AU535" s="172" t="s">
        <v>88</v>
      </c>
      <c r="AV535" s="12" t="s">
        <v>88</v>
      </c>
      <c r="AW535" s="12" t="s">
        <v>36</v>
      </c>
      <c r="AX535" s="12" t="s">
        <v>80</v>
      </c>
      <c r="AY535" s="172" t="s">
        <v>166</v>
      </c>
    </row>
    <row r="536" spans="2:65" s="12" customFormat="1" ht="10.199999999999999">
      <c r="B536" s="170"/>
      <c r="D536" s="171" t="s">
        <v>175</v>
      </c>
      <c r="E536" s="172" t="s">
        <v>1</v>
      </c>
      <c r="F536" s="173" t="s">
        <v>1154</v>
      </c>
      <c r="H536" s="174">
        <v>2.0249999999999999</v>
      </c>
      <c r="I536" s="175"/>
      <c r="L536" s="170"/>
      <c r="M536" s="176"/>
      <c r="N536" s="177"/>
      <c r="O536" s="177"/>
      <c r="P536" s="177"/>
      <c r="Q536" s="177"/>
      <c r="R536" s="177"/>
      <c r="S536" s="177"/>
      <c r="T536" s="178"/>
      <c r="AT536" s="172" t="s">
        <v>175</v>
      </c>
      <c r="AU536" s="172" t="s">
        <v>88</v>
      </c>
      <c r="AV536" s="12" t="s">
        <v>88</v>
      </c>
      <c r="AW536" s="12" t="s">
        <v>36</v>
      </c>
      <c r="AX536" s="12" t="s">
        <v>80</v>
      </c>
      <c r="AY536" s="172" t="s">
        <v>166</v>
      </c>
    </row>
    <row r="537" spans="2:65" s="12" customFormat="1" ht="10.199999999999999">
      <c r="B537" s="170"/>
      <c r="D537" s="171" t="s">
        <v>175</v>
      </c>
      <c r="E537" s="172" t="s">
        <v>1</v>
      </c>
      <c r="F537" s="173" t="s">
        <v>1155</v>
      </c>
      <c r="H537" s="174">
        <v>1.6879999999999999</v>
      </c>
      <c r="I537" s="175"/>
      <c r="L537" s="170"/>
      <c r="M537" s="176"/>
      <c r="N537" s="177"/>
      <c r="O537" s="177"/>
      <c r="P537" s="177"/>
      <c r="Q537" s="177"/>
      <c r="R537" s="177"/>
      <c r="S537" s="177"/>
      <c r="T537" s="178"/>
      <c r="AT537" s="172" t="s">
        <v>175</v>
      </c>
      <c r="AU537" s="172" t="s">
        <v>88</v>
      </c>
      <c r="AV537" s="12" t="s">
        <v>88</v>
      </c>
      <c r="AW537" s="12" t="s">
        <v>36</v>
      </c>
      <c r="AX537" s="12" t="s">
        <v>80</v>
      </c>
      <c r="AY537" s="172" t="s">
        <v>166</v>
      </c>
    </row>
    <row r="538" spans="2:65" s="12" customFormat="1" ht="10.199999999999999">
      <c r="B538" s="170"/>
      <c r="D538" s="171" t="s">
        <v>175</v>
      </c>
      <c r="E538" s="172" t="s">
        <v>1</v>
      </c>
      <c r="F538" s="173" t="s">
        <v>1156</v>
      </c>
      <c r="H538" s="174">
        <v>1.1140000000000001</v>
      </c>
      <c r="I538" s="175"/>
      <c r="L538" s="170"/>
      <c r="M538" s="176"/>
      <c r="N538" s="177"/>
      <c r="O538" s="177"/>
      <c r="P538" s="177"/>
      <c r="Q538" s="177"/>
      <c r="R538" s="177"/>
      <c r="S538" s="177"/>
      <c r="T538" s="178"/>
      <c r="AT538" s="172" t="s">
        <v>175</v>
      </c>
      <c r="AU538" s="172" t="s">
        <v>88</v>
      </c>
      <c r="AV538" s="12" t="s">
        <v>88</v>
      </c>
      <c r="AW538" s="12" t="s">
        <v>36</v>
      </c>
      <c r="AX538" s="12" t="s">
        <v>80</v>
      </c>
      <c r="AY538" s="172" t="s">
        <v>166</v>
      </c>
    </row>
    <row r="539" spans="2:65" s="12" customFormat="1" ht="10.199999999999999">
      <c r="B539" s="170"/>
      <c r="D539" s="171" t="s">
        <v>175</v>
      </c>
      <c r="E539" s="172" t="s">
        <v>1</v>
      </c>
      <c r="F539" s="173" t="s">
        <v>1157</v>
      </c>
      <c r="H539" s="174">
        <v>0.223</v>
      </c>
      <c r="I539" s="175"/>
      <c r="L539" s="170"/>
      <c r="M539" s="176"/>
      <c r="N539" s="177"/>
      <c r="O539" s="177"/>
      <c r="P539" s="177"/>
      <c r="Q539" s="177"/>
      <c r="R539" s="177"/>
      <c r="S539" s="177"/>
      <c r="T539" s="178"/>
      <c r="AT539" s="172" t="s">
        <v>175</v>
      </c>
      <c r="AU539" s="172" t="s">
        <v>88</v>
      </c>
      <c r="AV539" s="12" t="s">
        <v>88</v>
      </c>
      <c r="AW539" s="12" t="s">
        <v>36</v>
      </c>
      <c r="AX539" s="12" t="s">
        <v>80</v>
      </c>
      <c r="AY539" s="172" t="s">
        <v>166</v>
      </c>
    </row>
    <row r="540" spans="2:65" s="13" customFormat="1" ht="10.199999999999999">
      <c r="B540" s="194"/>
      <c r="D540" s="171" t="s">
        <v>175</v>
      </c>
      <c r="E540" s="195" t="s">
        <v>1</v>
      </c>
      <c r="F540" s="196" t="s">
        <v>367</v>
      </c>
      <c r="H540" s="197">
        <v>8.9190000000000005</v>
      </c>
      <c r="I540" s="198"/>
      <c r="L540" s="194"/>
      <c r="M540" s="199"/>
      <c r="N540" s="200"/>
      <c r="O540" s="200"/>
      <c r="P540" s="200"/>
      <c r="Q540" s="200"/>
      <c r="R540" s="200"/>
      <c r="S540" s="200"/>
      <c r="T540" s="201"/>
      <c r="AT540" s="195" t="s">
        <v>175</v>
      </c>
      <c r="AU540" s="195" t="s">
        <v>88</v>
      </c>
      <c r="AV540" s="13" t="s">
        <v>173</v>
      </c>
      <c r="AW540" s="13" t="s">
        <v>36</v>
      </c>
      <c r="AX540" s="13" t="s">
        <v>21</v>
      </c>
      <c r="AY540" s="195" t="s">
        <v>166</v>
      </c>
    </row>
    <row r="541" spans="2:65" s="1" customFormat="1" ht="36" customHeight="1">
      <c r="B541" s="156"/>
      <c r="C541" s="157" t="s">
        <v>1158</v>
      </c>
      <c r="D541" s="157" t="s">
        <v>168</v>
      </c>
      <c r="E541" s="158" t="s">
        <v>1159</v>
      </c>
      <c r="F541" s="159" t="s">
        <v>1160</v>
      </c>
      <c r="G541" s="160" t="s">
        <v>171</v>
      </c>
      <c r="H541" s="161">
        <v>7.1999999999999995E-2</v>
      </c>
      <c r="I541" s="162"/>
      <c r="J541" s="163">
        <f>ROUND(I541*H541,2)</f>
        <v>0</v>
      </c>
      <c r="K541" s="159" t="s">
        <v>172</v>
      </c>
      <c r="L541" s="32"/>
      <c r="M541" s="164" t="s">
        <v>1</v>
      </c>
      <c r="N541" s="165" t="s">
        <v>45</v>
      </c>
      <c r="O541" s="55"/>
      <c r="P541" s="166">
        <f>O541*H541</f>
        <v>0</v>
      </c>
      <c r="Q541" s="166">
        <v>0</v>
      </c>
      <c r="R541" s="166">
        <f>Q541*H541</f>
        <v>0</v>
      </c>
      <c r="S541" s="166">
        <v>1.7</v>
      </c>
      <c r="T541" s="167">
        <f>S541*H541</f>
        <v>0.12239999999999998</v>
      </c>
      <c r="AR541" s="168" t="s">
        <v>173</v>
      </c>
      <c r="AT541" s="168" t="s">
        <v>168</v>
      </c>
      <c r="AU541" s="168" t="s">
        <v>88</v>
      </c>
      <c r="AY541" s="17" t="s">
        <v>166</v>
      </c>
      <c r="BE541" s="169">
        <f>IF(N541="základní",J541,0)</f>
        <v>0</v>
      </c>
      <c r="BF541" s="169">
        <f>IF(N541="snížená",J541,0)</f>
        <v>0</v>
      </c>
      <c r="BG541" s="169">
        <f>IF(N541="zákl. přenesená",J541,0)</f>
        <v>0</v>
      </c>
      <c r="BH541" s="169">
        <f>IF(N541="sníž. přenesená",J541,0)</f>
        <v>0</v>
      </c>
      <c r="BI541" s="169">
        <f>IF(N541="nulová",J541,0)</f>
        <v>0</v>
      </c>
      <c r="BJ541" s="17" t="s">
        <v>21</v>
      </c>
      <c r="BK541" s="169">
        <f>ROUND(I541*H541,2)</f>
        <v>0</v>
      </c>
      <c r="BL541" s="17" t="s">
        <v>173</v>
      </c>
      <c r="BM541" s="168" t="s">
        <v>1161</v>
      </c>
    </row>
    <row r="542" spans="2:65" s="12" customFormat="1" ht="10.199999999999999">
      <c r="B542" s="170"/>
      <c r="D542" s="171" t="s">
        <v>175</v>
      </c>
      <c r="E542" s="172" t="s">
        <v>1</v>
      </c>
      <c r="F542" s="173" t="s">
        <v>1162</v>
      </c>
      <c r="H542" s="174">
        <v>7.1999999999999995E-2</v>
      </c>
      <c r="I542" s="175"/>
      <c r="L542" s="170"/>
      <c r="M542" s="176"/>
      <c r="N542" s="177"/>
      <c r="O542" s="177"/>
      <c r="P542" s="177"/>
      <c r="Q542" s="177"/>
      <c r="R542" s="177"/>
      <c r="S542" s="177"/>
      <c r="T542" s="178"/>
      <c r="AT542" s="172" t="s">
        <v>175</v>
      </c>
      <c r="AU542" s="172" t="s">
        <v>88</v>
      </c>
      <c r="AV542" s="12" t="s">
        <v>88</v>
      </c>
      <c r="AW542" s="12" t="s">
        <v>36</v>
      </c>
      <c r="AX542" s="12" t="s">
        <v>21</v>
      </c>
      <c r="AY542" s="172" t="s">
        <v>166</v>
      </c>
    </row>
    <row r="543" spans="2:65" s="1" customFormat="1" ht="48" customHeight="1">
      <c r="B543" s="156"/>
      <c r="C543" s="157" t="s">
        <v>230</v>
      </c>
      <c r="D543" s="157" t="s">
        <v>168</v>
      </c>
      <c r="E543" s="158" t="s">
        <v>1163</v>
      </c>
      <c r="F543" s="159" t="s">
        <v>1164</v>
      </c>
      <c r="G543" s="160" t="s">
        <v>197</v>
      </c>
      <c r="H543" s="161">
        <v>13.565</v>
      </c>
      <c r="I543" s="162"/>
      <c r="J543" s="163">
        <f>ROUND(I543*H543,2)</f>
        <v>0</v>
      </c>
      <c r="K543" s="159" t="s">
        <v>172</v>
      </c>
      <c r="L543" s="32"/>
      <c r="M543" s="164" t="s">
        <v>1</v>
      </c>
      <c r="N543" s="165" t="s">
        <v>45</v>
      </c>
      <c r="O543" s="55"/>
      <c r="P543" s="166">
        <f>O543*H543</f>
        <v>0</v>
      </c>
      <c r="Q543" s="166">
        <v>0</v>
      </c>
      <c r="R543" s="166">
        <f>Q543*H543</f>
        <v>0</v>
      </c>
      <c r="S543" s="166">
        <v>5.5E-2</v>
      </c>
      <c r="T543" s="167">
        <f>S543*H543</f>
        <v>0.74607499999999993</v>
      </c>
      <c r="AR543" s="168" t="s">
        <v>173</v>
      </c>
      <c r="AT543" s="168" t="s">
        <v>168</v>
      </c>
      <c r="AU543" s="168" t="s">
        <v>88</v>
      </c>
      <c r="AY543" s="17" t="s">
        <v>166</v>
      </c>
      <c r="BE543" s="169">
        <f>IF(N543="základní",J543,0)</f>
        <v>0</v>
      </c>
      <c r="BF543" s="169">
        <f>IF(N543="snížená",J543,0)</f>
        <v>0</v>
      </c>
      <c r="BG543" s="169">
        <f>IF(N543="zákl. přenesená",J543,0)</f>
        <v>0</v>
      </c>
      <c r="BH543" s="169">
        <f>IF(N543="sníž. přenesená",J543,0)</f>
        <v>0</v>
      </c>
      <c r="BI543" s="169">
        <f>IF(N543="nulová",J543,0)</f>
        <v>0</v>
      </c>
      <c r="BJ543" s="17" t="s">
        <v>21</v>
      </c>
      <c r="BK543" s="169">
        <f>ROUND(I543*H543,2)</f>
        <v>0</v>
      </c>
      <c r="BL543" s="17" t="s">
        <v>173</v>
      </c>
      <c r="BM543" s="168" t="s">
        <v>1165</v>
      </c>
    </row>
    <row r="544" spans="2:65" s="12" customFormat="1" ht="10.199999999999999">
      <c r="B544" s="170"/>
      <c r="D544" s="171" t="s">
        <v>175</v>
      </c>
      <c r="E544" s="172" t="s">
        <v>1</v>
      </c>
      <c r="F544" s="173" t="s">
        <v>1166</v>
      </c>
      <c r="H544" s="174">
        <v>4.4550000000000001</v>
      </c>
      <c r="I544" s="175"/>
      <c r="L544" s="170"/>
      <c r="M544" s="176"/>
      <c r="N544" s="177"/>
      <c r="O544" s="177"/>
      <c r="P544" s="177"/>
      <c r="Q544" s="177"/>
      <c r="R544" s="177"/>
      <c r="S544" s="177"/>
      <c r="T544" s="178"/>
      <c r="AT544" s="172" t="s">
        <v>175</v>
      </c>
      <c r="AU544" s="172" t="s">
        <v>88</v>
      </c>
      <c r="AV544" s="12" t="s">
        <v>88</v>
      </c>
      <c r="AW544" s="12" t="s">
        <v>36</v>
      </c>
      <c r="AX544" s="12" t="s">
        <v>80</v>
      </c>
      <c r="AY544" s="172" t="s">
        <v>166</v>
      </c>
    </row>
    <row r="545" spans="2:65" s="12" customFormat="1" ht="10.199999999999999">
      <c r="B545" s="170"/>
      <c r="D545" s="171" t="s">
        <v>175</v>
      </c>
      <c r="E545" s="172" t="s">
        <v>1</v>
      </c>
      <c r="F545" s="173" t="s">
        <v>1167</v>
      </c>
      <c r="H545" s="174">
        <v>2.25</v>
      </c>
      <c r="I545" s="175"/>
      <c r="L545" s="170"/>
      <c r="M545" s="176"/>
      <c r="N545" s="177"/>
      <c r="O545" s="177"/>
      <c r="P545" s="177"/>
      <c r="Q545" s="177"/>
      <c r="R545" s="177"/>
      <c r="S545" s="177"/>
      <c r="T545" s="178"/>
      <c r="AT545" s="172" t="s">
        <v>175</v>
      </c>
      <c r="AU545" s="172" t="s">
        <v>88</v>
      </c>
      <c r="AV545" s="12" t="s">
        <v>88</v>
      </c>
      <c r="AW545" s="12" t="s">
        <v>36</v>
      </c>
      <c r="AX545" s="12" t="s">
        <v>80</v>
      </c>
      <c r="AY545" s="172" t="s">
        <v>166</v>
      </c>
    </row>
    <row r="546" spans="2:65" s="12" customFormat="1" ht="10.199999999999999">
      <c r="B546" s="170"/>
      <c r="D546" s="171" t="s">
        <v>175</v>
      </c>
      <c r="E546" s="172" t="s">
        <v>1</v>
      </c>
      <c r="F546" s="173" t="s">
        <v>1168</v>
      </c>
      <c r="H546" s="174">
        <v>6.86</v>
      </c>
      <c r="I546" s="175"/>
      <c r="L546" s="170"/>
      <c r="M546" s="176"/>
      <c r="N546" s="177"/>
      <c r="O546" s="177"/>
      <c r="P546" s="177"/>
      <c r="Q546" s="177"/>
      <c r="R546" s="177"/>
      <c r="S546" s="177"/>
      <c r="T546" s="178"/>
      <c r="AT546" s="172" t="s">
        <v>175</v>
      </c>
      <c r="AU546" s="172" t="s">
        <v>88</v>
      </c>
      <c r="AV546" s="12" t="s">
        <v>88</v>
      </c>
      <c r="AW546" s="12" t="s">
        <v>36</v>
      </c>
      <c r="AX546" s="12" t="s">
        <v>80</v>
      </c>
      <c r="AY546" s="172" t="s">
        <v>166</v>
      </c>
    </row>
    <row r="547" spans="2:65" s="13" customFormat="1" ht="10.199999999999999">
      <c r="B547" s="194"/>
      <c r="D547" s="171" t="s">
        <v>175</v>
      </c>
      <c r="E547" s="195" t="s">
        <v>1</v>
      </c>
      <c r="F547" s="196" t="s">
        <v>367</v>
      </c>
      <c r="H547" s="197">
        <v>13.565000000000001</v>
      </c>
      <c r="I547" s="198"/>
      <c r="L547" s="194"/>
      <c r="M547" s="199"/>
      <c r="N547" s="200"/>
      <c r="O547" s="200"/>
      <c r="P547" s="200"/>
      <c r="Q547" s="200"/>
      <c r="R547" s="200"/>
      <c r="S547" s="200"/>
      <c r="T547" s="201"/>
      <c r="AT547" s="195" t="s">
        <v>175</v>
      </c>
      <c r="AU547" s="195" t="s">
        <v>88</v>
      </c>
      <c r="AV547" s="13" t="s">
        <v>173</v>
      </c>
      <c r="AW547" s="13" t="s">
        <v>36</v>
      </c>
      <c r="AX547" s="13" t="s">
        <v>21</v>
      </c>
      <c r="AY547" s="195" t="s">
        <v>166</v>
      </c>
    </row>
    <row r="548" spans="2:65" s="1" customFormat="1" ht="16.5" customHeight="1">
      <c r="B548" s="156"/>
      <c r="C548" s="179" t="s">
        <v>429</v>
      </c>
      <c r="D548" s="179" t="s">
        <v>226</v>
      </c>
      <c r="E548" s="180" t="s">
        <v>1169</v>
      </c>
      <c r="F548" s="181" t="s">
        <v>1170</v>
      </c>
      <c r="G548" s="182" t="s">
        <v>197</v>
      </c>
      <c r="H548" s="183">
        <v>22.39</v>
      </c>
      <c r="I548" s="184"/>
      <c r="J548" s="185">
        <f>ROUND(I548*H548,2)</f>
        <v>0</v>
      </c>
      <c r="K548" s="181" t="s">
        <v>1</v>
      </c>
      <c r="L548" s="186"/>
      <c r="M548" s="187" t="s">
        <v>1</v>
      </c>
      <c r="N548" s="188" t="s">
        <v>45</v>
      </c>
      <c r="O548" s="55"/>
      <c r="P548" s="166">
        <f>O548*H548</f>
        <v>0</v>
      </c>
      <c r="Q548" s="166">
        <v>0</v>
      </c>
      <c r="R548" s="166">
        <f>Q548*H548</f>
        <v>0</v>
      </c>
      <c r="S548" s="166">
        <v>0</v>
      </c>
      <c r="T548" s="167">
        <f>S548*H548</f>
        <v>0</v>
      </c>
      <c r="AR548" s="168" t="s">
        <v>206</v>
      </c>
      <c r="AT548" s="168" t="s">
        <v>226</v>
      </c>
      <c r="AU548" s="168" t="s">
        <v>88</v>
      </c>
      <c r="AY548" s="17" t="s">
        <v>166</v>
      </c>
      <c r="BE548" s="169">
        <f>IF(N548="základní",J548,0)</f>
        <v>0</v>
      </c>
      <c r="BF548" s="169">
        <f>IF(N548="snížená",J548,0)</f>
        <v>0</v>
      </c>
      <c r="BG548" s="169">
        <f>IF(N548="zákl. přenesená",J548,0)</f>
        <v>0</v>
      </c>
      <c r="BH548" s="169">
        <f>IF(N548="sníž. přenesená",J548,0)</f>
        <v>0</v>
      </c>
      <c r="BI548" s="169">
        <f>IF(N548="nulová",J548,0)</f>
        <v>0</v>
      </c>
      <c r="BJ548" s="17" t="s">
        <v>21</v>
      </c>
      <c r="BK548" s="169">
        <f>ROUND(I548*H548,2)</f>
        <v>0</v>
      </c>
      <c r="BL548" s="17" t="s">
        <v>173</v>
      </c>
      <c r="BM548" s="168" t="s">
        <v>1171</v>
      </c>
    </row>
    <row r="549" spans="2:65" s="12" customFormat="1" ht="10.199999999999999">
      <c r="B549" s="170"/>
      <c r="D549" s="171" t="s">
        <v>175</v>
      </c>
      <c r="E549" s="172" t="s">
        <v>1</v>
      </c>
      <c r="F549" s="173" t="s">
        <v>1172</v>
      </c>
      <c r="H549" s="174">
        <v>17.98</v>
      </c>
      <c r="I549" s="175"/>
      <c r="L549" s="170"/>
      <c r="M549" s="176"/>
      <c r="N549" s="177"/>
      <c r="O549" s="177"/>
      <c r="P549" s="177"/>
      <c r="Q549" s="177"/>
      <c r="R549" s="177"/>
      <c r="S549" s="177"/>
      <c r="T549" s="178"/>
      <c r="AT549" s="172" t="s">
        <v>175</v>
      </c>
      <c r="AU549" s="172" t="s">
        <v>88</v>
      </c>
      <c r="AV549" s="12" t="s">
        <v>88</v>
      </c>
      <c r="AW549" s="12" t="s">
        <v>36</v>
      </c>
      <c r="AX549" s="12" t="s">
        <v>80</v>
      </c>
      <c r="AY549" s="172" t="s">
        <v>166</v>
      </c>
    </row>
    <row r="550" spans="2:65" s="12" customFormat="1" ht="10.199999999999999">
      <c r="B550" s="170"/>
      <c r="D550" s="171" t="s">
        <v>175</v>
      </c>
      <c r="E550" s="172" t="s">
        <v>1</v>
      </c>
      <c r="F550" s="173" t="s">
        <v>1006</v>
      </c>
      <c r="H550" s="174">
        <v>4.41</v>
      </c>
      <c r="I550" s="175"/>
      <c r="L550" s="170"/>
      <c r="M550" s="176"/>
      <c r="N550" s="177"/>
      <c r="O550" s="177"/>
      <c r="P550" s="177"/>
      <c r="Q550" s="177"/>
      <c r="R550" s="177"/>
      <c r="S550" s="177"/>
      <c r="T550" s="178"/>
      <c r="AT550" s="172" t="s">
        <v>175</v>
      </c>
      <c r="AU550" s="172" t="s">
        <v>88</v>
      </c>
      <c r="AV550" s="12" t="s">
        <v>88</v>
      </c>
      <c r="AW550" s="12" t="s">
        <v>36</v>
      </c>
      <c r="AX550" s="12" t="s">
        <v>80</v>
      </c>
      <c r="AY550" s="172" t="s">
        <v>166</v>
      </c>
    </row>
    <row r="551" spans="2:65" s="13" customFormat="1" ht="10.199999999999999">
      <c r="B551" s="194"/>
      <c r="D551" s="171" t="s">
        <v>175</v>
      </c>
      <c r="E551" s="195" t="s">
        <v>1</v>
      </c>
      <c r="F551" s="196" t="s">
        <v>367</v>
      </c>
      <c r="H551" s="197">
        <v>22.39</v>
      </c>
      <c r="I551" s="198"/>
      <c r="L551" s="194"/>
      <c r="M551" s="199"/>
      <c r="N551" s="200"/>
      <c r="O551" s="200"/>
      <c r="P551" s="200"/>
      <c r="Q551" s="200"/>
      <c r="R551" s="200"/>
      <c r="S551" s="200"/>
      <c r="T551" s="201"/>
      <c r="AT551" s="195" t="s">
        <v>175</v>
      </c>
      <c r="AU551" s="195" t="s">
        <v>88</v>
      </c>
      <c r="AV551" s="13" t="s">
        <v>173</v>
      </c>
      <c r="AW551" s="13" t="s">
        <v>36</v>
      </c>
      <c r="AX551" s="13" t="s">
        <v>21</v>
      </c>
      <c r="AY551" s="195" t="s">
        <v>166</v>
      </c>
    </row>
    <row r="552" spans="2:65" s="1" customFormat="1" ht="36" customHeight="1">
      <c r="B552" s="156"/>
      <c r="C552" s="157" t="s">
        <v>1173</v>
      </c>
      <c r="D552" s="157" t="s">
        <v>168</v>
      </c>
      <c r="E552" s="158" t="s">
        <v>1174</v>
      </c>
      <c r="F552" s="159" t="s">
        <v>1175</v>
      </c>
      <c r="G552" s="160" t="s">
        <v>197</v>
      </c>
      <c r="H552" s="161">
        <v>20.399999999999999</v>
      </c>
      <c r="I552" s="162"/>
      <c r="J552" s="163">
        <f>ROUND(I552*H552,2)</f>
        <v>0</v>
      </c>
      <c r="K552" s="159" t="s">
        <v>172</v>
      </c>
      <c r="L552" s="32"/>
      <c r="M552" s="164" t="s">
        <v>1</v>
      </c>
      <c r="N552" s="165" t="s">
        <v>45</v>
      </c>
      <c r="O552" s="55"/>
      <c r="P552" s="166">
        <f>O552*H552</f>
        <v>0</v>
      </c>
      <c r="Q552" s="166">
        <v>0</v>
      </c>
      <c r="R552" s="166">
        <f>Q552*H552</f>
        <v>0</v>
      </c>
      <c r="S552" s="166">
        <v>3.1E-2</v>
      </c>
      <c r="T552" s="167">
        <f>S552*H552</f>
        <v>0.63239999999999996</v>
      </c>
      <c r="AR552" s="168" t="s">
        <v>173</v>
      </c>
      <c r="AT552" s="168" t="s">
        <v>168</v>
      </c>
      <c r="AU552" s="168" t="s">
        <v>88</v>
      </c>
      <c r="AY552" s="17" t="s">
        <v>166</v>
      </c>
      <c r="BE552" s="169">
        <f>IF(N552="základní",J552,0)</f>
        <v>0</v>
      </c>
      <c r="BF552" s="169">
        <f>IF(N552="snížená",J552,0)</f>
        <v>0</v>
      </c>
      <c r="BG552" s="169">
        <f>IF(N552="zákl. přenesená",J552,0)</f>
        <v>0</v>
      </c>
      <c r="BH552" s="169">
        <f>IF(N552="sníž. přenesená",J552,0)</f>
        <v>0</v>
      </c>
      <c r="BI552" s="169">
        <f>IF(N552="nulová",J552,0)</f>
        <v>0</v>
      </c>
      <c r="BJ552" s="17" t="s">
        <v>21</v>
      </c>
      <c r="BK552" s="169">
        <f>ROUND(I552*H552,2)</f>
        <v>0</v>
      </c>
      <c r="BL552" s="17" t="s">
        <v>173</v>
      </c>
      <c r="BM552" s="168" t="s">
        <v>1176</v>
      </c>
    </row>
    <row r="553" spans="2:65" s="12" customFormat="1" ht="10.199999999999999">
      <c r="B553" s="170"/>
      <c r="D553" s="171" t="s">
        <v>175</v>
      </c>
      <c r="E553" s="172" t="s">
        <v>1</v>
      </c>
      <c r="F553" s="173" t="s">
        <v>1177</v>
      </c>
      <c r="H553" s="174">
        <v>15.93</v>
      </c>
      <c r="I553" s="175"/>
      <c r="L553" s="170"/>
      <c r="M553" s="176"/>
      <c r="N553" s="177"/>
      <c r="O553" s="177"/>
      <c r="P553" s="177"/>
      <c r="Q553" s="177"/>
      <c r="R553" s="177"/>
      <c r="S553" s="177"/>
      <c r="T553" s="178"/>
      <c r="AT553" s="172" t="s">
        <v>175</v>
      </c>
      <c r="AU553" s="172" t="s">
        <v>88</v>
      </c>
      <c r="AV553" s="12" t="s">
        <v>88</v>
      </c>
      <c r="AW553" s="12" t="s">
        <v>36</v>
      </c>
      <c r="AX553" s="12" t="s">
        <v>80</v>
      </c>
      <c r="AY553" s="172" t="s">
        <v>166</v>
      </c>
    </row>
    <row r="554" spans="2:65" s="12" customFormat="1" ht="10.199999999999999">
      <c r="B554" s="170"/>
      <c r="D554" s="171" t="s">
        <v>175</v>
      </c>
      <c r="E554" s="172" t="s">
        <v>1</v>
      </c>
      <c r="F554" s="173" t="s">
        <v>1178</v>
      </c>
      <c r="H554" s="174">
        <v>4.47</v>
      </c>
      <c r="I554" s="175"/>
      <c r="L554" s="170"/>
      <c r="M554" s="176"/>
      <c r="N554" s="177"/>
      <c r="O554" s="177"/>
      <c r="P554" s="177"/>
      <c r="Q554" s="177"/>
      <c r="R554" s="177"/>
      <c r="S554" s="177"/>
      <c r="T554" s="178"/>
      <c r="AT554" s="172" t="s">
        <v>175</v>
      </c>
      <c r="AU554" s="172" t="s">
        <v>88</v>
      </c>
      <c r="AV554" s="12" t="s">
        <v>88</v>
      </c>
      <c r="AW554" s="12" t="s">
        <v>36</v>
      </c>
      <c r="AX554" s="12" t="s">
        <v>80</v>
      </c>
      <c r="AY554" s="172" t="s">
        <v>166</v>
      </c>
    </row>
    <row r="555" spans="2:65" s="13" customFormat="1" ht="10.199999999999999">
      <c r="B555" s="194"/>
      <c r="D555" s="171" t="s">
        <v>175</v>
      </c>
      <c r="E555" s="195" t="s">
        <v>1</v>
      </c>
      <c r="F555" s="196" t="s">
        <v>367</v>
      </c>
      <c r="H555" s="197">
        <v>20.399999999999999</v>
      </c>
      <c r="I555" s="198"/>
      <c r="L555" s="194"/>
      <c r="M555" s="199"/>
      <c r="N555" s="200"/>
      <c r="O555" s="200"/>
      <c r="P555" s="200"/>
      <c r="Q555" s="200"/>
      <c r="R555" s="200"/>
      <c r="S555" s="200"/>
      <c r="T555" s="201"/>
      <c r="AT555" s="195" t="s">
        <v>175</v>
      </c>
      <c r="AU555" s="195" t="s">
        <v>88</v>
      </c>
      <c r="AV555" s="13" t="s">
        <v>173</v>
      </c>
      <c r="AW555" s="13" t="s">
        <v>36</v>
      </c>
      <c r="AX555" s="13" t="s">
        <v>21</v>
      </c>
      <c r="AY555" s="195" t="s">
        <v>166</v>
      </c>
    </row>
    <row r="556" spans="2:65" s="1" customFormat="1" ht="36" customHeight="1">
      <c r="B556" s="156"/>
      <c r="C556" s="157" t="s">
        <v>434</v>
      </c>
      <c r="D556" s="157" t="s">
        <v>168</v>
      </c>
      <c r="E556" s="158" t="s">
        <v>1179</v>
      </c>
      <c r="F556" s="159" t="s">
        <v>1180</v>
      </c>
      <c r="G556" s="160" t="s">
        <v>197</v>
      </c>
      <c r="H556" s="161">
        <v>2.0529999999999999</v>
      </c>
      <c r="I556" s="162"/>
      <c r="J556" s="163">
        <f>ROUND(I556*H556,2)</f>
        <v>0</v>
      </c>
      <c r="K556" s="159" t="s">
        <v>172</v>
      </c>
      <c r="L556" s="32"/>
      <c r="M556" s="164" t="s">
        <v>1</v>
      </c>
      <c r="N556" s="165" t="s">
        <v>45</v>
      </c>
      <c r="O556" s="55"/>
      <c r="P556" s="166">
        <f>O556*H556</f>
        <v>0</v>
      </c>
      <c r="Q556" s="166">
        <v>0</v>
      </c>
      <c r="R556" s="166">
        <f>Q556*H556</f>
        <v>0</v>
      </c>
      <c r="S556" s="166">
        <v>4.1000000000000002E-2</v>
      </c>
      <c r="T556" s="167">
        <f>S556*H556</f>
        <v>8.4172999999999998E-2</v>
      </c>
      <c r="AR556" s="168" t="s">
        <v>173</v>
      </c>
      <c r="AT556" s="168" t="s">
        <v>168</v>
      </c>
      <c r="AU556" s="168" t="s">
        <v>88</v>
      </c>
      <c r="AY556" s="17" t="s">
        <v>166</v>
      </c>
      <c r="BE556" s="169">
        <f>IF(N556="základní",J556,0)</f>
        <v>0</v>
      </c>
      <c r="BF556" s="169">
        <f>IF(N556="snížená",J556,0)</f>
        <v>0</v>
      </c>
      <c r="BG556" s="169">
        <f>IF(N556="zákl. přenesená",J556,0)</f>
        <v>0</v>
      </c>
      <c r="BH556" s="169">
        <f>IF(N556="sníž. přenesená",J556,0)</f>
        <v>0</v>
      </c>
      <c r="BI556" s="169">
        <f>IF(N556="nulová",J556,0)</f>
        <v>0</v>
      </c>
      <c r="BJ556" s="17" t="s">
        <v>21</v>
      </c>
      <c r="BK556" s="169">
        <f>ROUND(I556*H556,2)</f>
        <v>0</v>
      </c>
      <c r="BL556" s="17" t="s">
        <v>173</v>
      </c>
      <c r="BM556" s="168" t="s">
        <v>1181</v>
      </c>
    </row>
    <row r="557" spans="2:65" s="12" customFormat="1" ht="10.199999999999999">
      <c r="B557" s="170"/>
      <c r="D557" s="171" t="s">
        <v>175</v>
      </c>
      <c r="E557" s="172" t="s">
        <v>1</v>
      </c>
      <c r="F557" s="173" t="s">
        <v>1004</v>
      </c>
      <c r="H557" s="174">
        <v>2.0529999999999999</v>
      </c>
      <c r="I557" s="175"/>
      <c r="L557" s="170"/>
      <c r="M557" s="176"/>
      <c r="N557" s="177"/>
      <c r="O557" s="177"/>
      <c r="P557" s="177"/>
      <c r="Q557" s="177"/>
      <c r="R557" s="177"/>
      <c r="S557" s="177"/>
      <c r="T557" s="178"/>
      <c r="AT557" s="172" t="s">
        <v>175</v>
      </c>
      <c r="AU557" s="172" t="s">
        <v>88</v>
      </c>
      <c r="AV557" s="12" t="s">
        <v>88</v>
      </c>
      <c r="AW557" s="12" t="s">
        <v>36</v>
      </c>
      <c r="AX557" s="12" t="s">
        <v>21</v>
      </c>
      <c r="AY557" s="172" t="s">
        <v>166</v>
      </c>
    </row>
    <row r="558" spans="2:65" s="1" customFormat="1" ht="36" customHeight="1">
      <c r="B558" s="156"/>
      <c r="C558" s="157" t="s">
        <v>1182</v>
      </c>
      <c r="D558" s="157" t="s">
        <v>168</v>
      </c>
      <c r="E558" s="158" t="s">
        <v>1183</v>
      </c>
      <c r="F558" s="159" t="s">
        <v>1184</v>
      </c>
      <c r="G558" s="160" t="s">
        <v>197</v>
      </c>
      <c r="H558" s="161">
        <v>4.1500000000000004</v>
      </c>
      <c r="I558" s="162"/>
      <c r="J558" s="163">
        <f>ROUND(I558*H558,2)</f>
        <v>0</v>
      </c>
      <c r="K558" s="159" t="s">
        <v>172</v>
      </c>
      <c r="L558" s="32"/>
      <c r="M558" s="164" t="s">
        <v>1</v>
      </c>
      <c r="N558" s="165" t="s">
        <v>45</v>
      </c>
      <c r="O558" s="55"/>
      <c r="P558" s="166">
        <f>O558*H558</f>
        <v>0</v>
      </c>
      <c r="Q558" s="166">
        <v>0</v>
      </c>
      <c r="R558" s="166">
        <f>Q558*H558</f>
        <v>0</v>
      </c>
      <c r="S558" s="166">
        <v>3.4000000000000002E-2</v>
      </c>
      <c r="T558" s="167">
        <f>S558*H558</f>
        <v>0.14110000000000003</v>
      </c>
      <c r="AR558" s="168" t="s">
        <v>173</v>
      </c>
      <c r="AT558" s="168" t="s">
        <v>168</v>
      </c>
      <c r="AU558" s="168" t="s">
        <v>88</v>
      </c>
      <c r="AY558" s="17" t="s">
        <v>166</v>
      </c>
      <c r="BE558" s="169">
        <f>IF(N558="základní",J558,0)</f>
        <v>0</v>
      </c>
      <c r="BF558" s="169">
        <f>IF(N558="snížená",J558,0)</f>
        <v>0</v>
      </c>
      <c r="BG558" s="169">
        <f>IF(N558="zákl. přenesená",J558,0)</f>
        <v>0</v>
      </c>
      <c r="BH558" s="169">
        <f>IF(N558="sníž. přenesená",J558,0)</f>
        <v>0</v>
      </c>
      <c r="BI558" s="169">
        <f>IF(N558="nulová",J558,0)</f>
        <v>0</v>
      </c>
      <c r="BJ558" s="17" t="s">
        <v>21</v>
      </c>
      <c r="BK558" s="169">
        <f>ROUND(I558*H558,2)</f>
        <v>0</v>
      </c>
      <c r="BL558" s="17" t="s">
        <v>173</v>
      </c>
      <c r="BM558" s="168" t="s">
        <v>1185</v>
      </c>
    </row>
    <row r="559" spans="2:65" s="12" customFormat="1" ht="10.199999999999999">
      <c r="B559" s="170"/>
      <c r="D559" s="171" t="s">
        <v>175</v>
      </c>
      <c r="E559" s="172" t="s">
        <v>1</v>
      </c>
      <c r="F559" s="173" t="s">
        <v>1186</v>
      </c>
      <c r="H559" s="174">
        <v>4.1500000000000004</v>
      </c>
      <c r="I559" s="175"/>
      <c r="L559" s="170"/>
      <c r="M559" s="176"/>
      <c r="N559" s="177"/>
      <c r="O559" s="177"/>
      <c r="P559" s="177"/>
      <c r="Q559" s="177"/>
      <c r="R559" s="177"/>
      <c r="S559" s="177"/>
      <c r="T559" s="178"/>
      <c r="AT559" s="172" t="s">
        <v>175</v>
      </c>
      <c r="AU559" s="172" t="s">
        <v>88</v>
      </c>
      <c r="AV559" s="12" t="s">
        <v>88</v>
      </c>
      <c r="AW559" s="12" t="s">
        <v>36</v>
      </c>
      <c r="AX559" s="12" t="s">
        <v>21</v>
      </c>
      <c r="AY559" s="172" t="s">
        <v>166</v>
      </c>
    </row>
    <row r="560" spans="2:65" s="1" customFormat="1" ht="36" customHeight="1">
      <c r="B560" s="156"/>
      <c r="C560" s="157" t="s">
        <v>1187</v>
      </c>
      <c r="D560" s="157" t="s">
        <v>168</v>
      </c>
      <c r="E560" s="158" t="s">
        <v>1188</v>
      </c>
      <c r="F560" s="159" t="s">
        <v>1189</v>
      </c>
      <c r="G560" s="160" t="s">
        <v>197</v>
      </c>
      <c r="H560" s="161">
        <v>30.704000000000001</v>
      </c>
      <c r="I560" s="162"/>
      <c r="J560" s="163">
        <f>ROUND(I560*H560,2)</f>
        <v>0</v>
      </c>
      <c r="K560" s="159" t="s">
        <v>172</v>
      </c>
      <c r="L560" s="32"/>
      <c r="M560" s="164" t="s">
        <v>1</v>
      </c>
      <c r="N560" s="165" t="s">
        <v>45</v>
      </c>
      <c r="O560" s="55"/>
      <c r="P560" s="166">
        <f>O560*H560</f>
        <v>0</v>
      </c>
      <c r="Q560" s="166">
        <v>0</v>
      </c>
      <c r="R560" s="166">
        <f>Q560*H560</f>
        <v>0</v>
      </c>
      <c r="S560" s="166">
        <v>7.5999999999999998E-2</v>
      </c>
      <c r="T560" s="167">
        <f>S560*H560</f>
        <v>2.333504</v>
      </c>
      <c r="AR560" s="168" t="s">
        <v>173</v>
      </c>
      <c r="AT560" s="168" t="s">
        <v>168</v>
      </c>
      <c r="AU560" s="168" t="s">
        <v>88</v>
      </c>
      <c r="AY560" s="17" t="s">
        <v>166</v>
      </c>
      <c r="BE560" s="169">
        <f>IF(N560="základní",J560,0)</f>
        <v>0</v>
      </c>
      <c r="BF560" s="169">
        <f>IF(N560="snížená",J560,0)</f>
        <v>0</v>
      </c>
      <c r="BG560" s="169">
        <f>IF(N560="zákl. přenesená",J560,0)</f>
        <v>0</v>
      </c>
      <c r="BH560" s="169">
        <f>IF(N560="sníž. přenesená",J560,0)</f>
        <v>0</v>
      </c>
      <c r="BI560" s="169">
        <f>IF(N560="nulová",J560,0)</f>
        <v>0</v>
      </c>
      <c r="BJ560" s="17" t="s">
        <v>21</v>
      </c>
      <c r="BK560" s="169">
        <f>ROUND(I560*H560,2)</f>
        <v>0</v>
      </c>
      <c r="BL560" s="17" t="s">
        <v>173</v>
      </c>
      <c r="BM560" s="168" t="s">
        <v>1190</v>
      </c>
    </row>
    <row r="561" spans="2:65" s="12" customFormat="1" ht="10.199999999999999">
      <c r="B561" s="170"/>
      <c r="D561" s="171" t="s">
        <v>175</v>
      </c>
      <c r="E561" s="172" t="s">
        <v>1</v>
      </c>
      <c r="F561" s="173" t="s">
        <v>1191</v>
      </c>
      <c r="H561" s="174">
        <v>30.704000000000001</v>
      </c>
      <c r="I561" s="175"/>
      <c r="L561" s="170"/>
      <c r="M561" s="176"/>
      <c r="N561" s="177"/>
      <c r="O561" s="177"/>
      <c r="P561" s="177"/>
      <c r="Q561" s="177"/>
      <c r="R561" s="177"/>
      <c r="S561" s="177"/>
      <c r="T561" s="178"/>
      <c r="AT561" s="172" t="s">
        <v>175</v>
      </c>
      <c r="AU561" s="172" t="s">
        <v>88</v>
      </c>
      <c r="AV561" s="12" t="s">
        <v>88</v>
      </c>
      <c r="AW561" s="12" t="s">
        <v>36</v>
      </c>
      <c r="AX561" s="12" t="s">
        <v>21</v>
      </c>
      <c r="AY561" s="172" t="s">
        <v>166</v>
      </c>
    </row>
    <row r="562" spans="2:65" s="1" customFormat="1" ht="36" customHeight="1">
      <c r="B562" s="156"/>
      <c r="C562" s="157" t="s">
        <v>244</v>
      </c>
      <c r="D562" s="157" t="s">
        <v>168</v>
      </c>
      <c r="E562" s="158" t="s">
        <v>1192</v>
      </c>
      <c r="F562" s="159" t="s">
        <v>1193</v>
      </c>
      <c r="G562" s="160" t="s">
        <v>197</v>
      </c>
      <c r="H562" s="161">
        <v>3.1309999999999998</v>
      </c>
      <c r="I562" s="162"/>
      <c r="J562" s="163">
        <f>ROUND(I562*H562,2)</f>
        <v>0</v>
      </c>
      <c r="K562" s="159" t="s">
        <v>172</v>
      </c>
      <c r="L562" s="32"/>
      <c r="M562" s="164" t="s">
        <v>1</v>
      </c>
      <c r="N562" s="165" t="s">
        <v>45</v>
      </c>
      <c r="O562" s="55"/>
      <c r="P562" s="166">
        <f>O562*H562</f>
        <v>0</v>
      </c>
      <c r="Q562" s="166">
        <v>0</v>
      </c>
      <c r="R562" s="166">
        <f>Q562*H562</f>
        <v>0</v>
      </c>
      <c r="S562" s="166">
        <v>6.3E-2</v>
      </c>
      <c r="T562" s="167">
        <f>S562*H562</f>
        <v>0.19725299999999998</v>
      </c>
      <c r="AR562" s="168" t="s">
        <v>173</v>
      </c>
      <c r="AT562" s="168" t="s">
        <v>168</v>
      </c>
      <c r="AU562" s="168" t="s">
        <v>88</v>
      </c>
      <c r="AY562" s="17" t="s">
        <v>166</v>
      </c>
      <c r="BE562" s="169">
        <f>IF(N562="základní",J562,0)</f>
        <v>0</v>
      </c>
      <c r="BF562" s="169">
        <f>IF(N562="snížená",J562,0)</f>
        <v>0</v>
      </c>
      <c r="BG562" s="169">
        <f>IF(N562="zákl. přenesená",J562,0)</f>
        <v>0</v>
      </c>
      <c r="BH562" s="169">
        <f>IF(N562="sníž. přenesená",J562,0)</f>
        <v>0</v>
      </c>
      <c r="BI562" s="169">
        <f>IF(N562="nulová",J562,0)</f>
        <v>0</v>
      </c>
      <c r="BJ562" s="17" t="s">
        <v>21</v>
      </c>
      <c r="BK562" s="169">
        <f>ROUND(I562*H562,2)</f>
        <v>0</v>
      </c>
      <c r="BL562" s="17" t="s">
        <v>173</v>
      </c>
      <c r="BM562" s="168" t="s">
        <v>1194</v>
      </c>
    </row>
    <row r="563" spans="2:65" s="12" customFormat="1" ht="10.199999999999999">
      <c r="B563" s="170"/>
      <c r="D563" s="171" t="s">
        <v>175</v>
      </c>
      <c r="E563" s="172" t="s">
        <v>1</v>
      </c>
      <c r="F563" s="173" t="s">
        <v>1195</v>
      </c>
      <c r="H563" s="174">
        <v>3.1309999999999998</v>
      </c>
      <c r="I563" s="175"/>
      <c r="L563" s="170"/>
      <c r="M563" s="176"/>
      <c r="N563" s="177"/>
      <c r="O563" s="177"/>
      <c r="P563" s="177"/>
      <c r="Q563" s="177"/>
      <c r="R563" s="177"/>
      <c r="S563" s="177"/>
      <c r="T563" s="178"/>
      <c r="AT563" s="172" t="s">
        <v>175</v>
      </c>
      <c r="AU563" s="172" t="s">
        <v>88</v>
      </c>
      <c r="AV563" s="12" t="s">
        <v>88</v>
      </c>
      <c r="AW563" s="12" t="s">
        <v>36</v>
      </c>
      <c r="AX563" s="12" t="s">
        <v>21</v>
      </c>
      <c r="AY563" s="172" t="s">
        <v>166</v>
      </c>
    </row>
    <row r="564" spans="2:65" s="1" customFormat="1" ht="24" customHeight="1">
      <c r="B564" s="156"/>
      <c r="C564" s="157" t="s">
        <v>27</v>
      </c>
      <c r="D564" s="157" t="s">
        <v>168</v>
      </c>
      <c r="E564" s="158" t="s">
        <v>1196</v>
      </c>
      <c r="F564" s="159" t="s">
        <v>1197</v>
      </c>
      <c r="G564" s="160" t="s">
        <v>197</v>
      </c>
      <c r="H564" s="161">
        <v>80.02</v>
      </c>
      <c r="I564" s="162"/>
      <c r="J564" s="163">
        <f>ROUND(I564*H564,2)</f>
        <v>0</v>
      </c>
      <c r="K564" s="159" t="s">
        <v>172</v>
      </c>
      <c r="L564" s="32"/>
      <c r="M564" s="164" t="s">
        <v>1</v>
      </c>
      <c r="N564" s="165" t="s">
        <v>45</v>
      </c>
      <c r="O564" s="55"/>
      <c r="P564" s="166">
        <f>O564*H564</f>
        <v>0</v>
      </c>
      <c r="Q564" s="166">
        <v>0</v>
      </c>
      <c r="R564" s="166">
        <f>Q564*H564</f>
        <v>0</v>
      </c>
      <c r="S564" s="166">
        <v>2.5000000000000001E-3</v>
      </c>
      <c r="T564" s="167">
        <f>S564*H564</f>
        <v>0.20005000000000001</v>
      </c>
      <c r="AR564" s="168" t="s">
        <v>173</v>
      </c>
      <c r="AT564" s="168" t="s">
        <v>168</v>
      </c>
      <c r="AU564" s="168" t="s">
        <v>88</v>
      </c>
      <c r="AY564" s="17" t="s">
        <v>166</v>
      </c>
      <c r="BE564" s="169">
        <f>IF(N564="základní",J564,0)</f>
        <v>0</v>
      </c>
      <c r="BF564" s="169">
        <f>IF(N564="snížená",J564,0)</f>
        <v>0</v>
      </c>
      <c r="BG564" s="169">
        <f>IF(N564="zákl. přenesená",J564,0)</f>
        <v>0</v>
      </c>
      <c r="BH564" s="169">
        <f>IF(N564="sníž. přenesená",J564,0)</f>
        <v>0</v>
      </c>
      <c r="BI564" s="169">
        <f>IF(N564="nulová",J564,0)</f>
        <v>0</v>
      </c>
      <c r="BJ564" s="17" t="s">
        <v>21</v>
      </c>
      <c r="BK564" s="169">
        <f>ROUND(I564*H564,2)</f>
        <v>0</v>
      </c>
      <c r="BL564" s="17" t="s">
        <v>173</v>
      </c>
      <c r="BM564" s="168" t="s">
        <v>1198</v>
      </c>
    </row>
    <row r="565" spans="2:65" s="12" customFormat="1" ht="10.199999999999999">
      <c r="B565" s="170"/>
      <c r="D565" s="171" t="s">
        <v>175</v>
      </c>
      <c r="E565" s="172" t="s">
        <v>1</v>
      </c>
      <c r="F565" s="173" t="s">
        <v>1199</v>
      </c>
      <c r="H565" s="174">
        <v>80.02</v>
      </c>
      <c r="I565" s="175"/>
      <c r="L565" s="170"/>
      <c r="M565" s="176"/>
      <c r="N565" s="177"/>
      <c r="O565" s="177"/>
      <c r="P565" s="177"/>
      <c r="Q565" s="177"/>
      <c r="R565" s="177"/>
      <c r="S565" s="177"/>
      <c r="T565" s="178"/>
      <c r="AT565" s="172" t="s">
        <v>175</v>
      </c>
      <c r="AU565" s="172" t="s">
        <v>88</v>
      </c>
      <c r="AV565" s="12" t="s">
        <v>88</v>
      </c>
      <c r="AW565" s="12" t="s">
        <v>36</v>
      </c>
      <c r="AX565" s="12" t="s">
        <v>21</v>
      </c>
      <c r="AY565" s="172" t="s">
        <v>166</v>
      </c>
    </row>
    <row r="566" spans="2:65" s="1" customFormat="1" ht="48" customHeight="1">
      <c r="B566" s="156"/>
      <c r="C566" s="157" t="s">
        <v>1200</v>
      </c>
      <c r="D566" s="157" t="s">
        <v>168</v>
      </c>
      <c r="E566" s="158" t="s">
        <v>1201</v>
      </c>
      <c r="F566" s="159" t="s">
        <v>1202</v>
      </c>
      <c r="G566" s="160" t="s">
        <v>197</v>
      </c>
      <c r="H566" s="161">
        <v>18.52</v>
      </c>
      <c r="I566" s="162"/>
      <c r="J566" s="163">
        <f>ROUND(I566*H566,2)</f>
        <v>0</v>
      </c>
      <c r="K566" s="159" t="s">
        <v>172</v>
      </c>
      <c r="L566" s="32"/>
      <c r="M566" s="164" t="s">
        <v>1</v>
      </c>
      <c r="N566" s="165" t="s">
        <v>45</v>
      </c>
      <c r="O566" s="55"/>
      <c r="P566" s="166">
        <f>O566*H566</f>
        <v>0</v>
      </c>
      <c r="Q566" s="166">
        <v>0</v>
      </c>
      <c r="R566" s="166">
        <f>Q566*H566</f>
        <v>0</v>
      </c>
      <c r="S566" s="166">
        <v>3.5000000000000003E-2</v>
      </c>
      <c r="T566" s="167">
        <f>S566*H566</f>
        <v>0.6482</v>
      </c>
      <c r="AR566" s="168" t="s">
        <v>173</v>
      </c>
      <c r="AT566" s="168" t="s">
        <v>168</v>
      </c>
      <c r="AU566" s="168" t="s">
        <v>88</v>
      </c>
      <c r="AY566" s="17" t="s">
        <v>166</v>
      </c>
      <c r="BE566" s="169">
        <f>IF(N566="základní",J566,0)</f>
        <v>0</v>
      </c>
      <c r="BF566" s="169">
        <f>IF(N566="snížená",J566,0)</f>
        <v>0</v>
      </c>
      <c r="BG566" s="169">
        <f>IF(N566="zákl. přenesená",J566,0)</f>
        <v>0</v>
      </c>
      <c r="BH566" s="169">
        <f>IF(N566="sníž. přenesená",J566,0)</f>
        <v>0</v>
      </c>
      <c r="BI566" s="169">
        <f>IF(N566="nulová",J566,0)</f>
        <v>0</v>
      </c>
      <c r="BJ566" s="17" t="s">
        <v>21</v>
      </c>
      <c r="BK566" s="169">
        <f>ROUND(I566*H566,2)</f>
        <v>0</v>
      </c>
      <c r="BL566" s="17" t="s">
        <v>173</v>
      </c>
      <c r="BM566" s="168" t="s">
        <v>1203</v>
      </c>
    </row>
    <row r="567" spans="2:65" s="12" customFormat="1" ht="10.199999999999999">
      <c r="B567" s="170"/>
      <c r="D567" s="171" t="s">
        <v>175</v>
      </c>
      <c r="E567" s="172" t="s">
        <v>1</v>
      </c>
      <c r="F567" s="173" t="s">
        <v>1204</v>
      </c>
      <c r="H567" s="174">
        <v>18.52</v>
      </c>
      <c r="I567" s="175"/>
      <c r="L567" s="170"/>
      <c r="M567" s="176"/>
      <c r="N567" s="177"/>
      <c r="O567" s="177"/>
      <c r="P567" s="177"/>
      <c r="Q567" s="177"/>
      <c r="R567" s="177"/>
      <c r="S567" s="177"/>
      <c r="T567" s="178"/>
      <c r="AT567" s="172" t="s">
        <v>175</v>
      </c>
      <c r="AU567" s="172" t="s">
        <v>88</v>
      </c>
      <c r="AV567" s="12" t="s">
        <v>88</v>
      </c>
      <c r="AW567" s="12" t="s">
        <v>36</v>
      </c>
      <c r="AX567" s="12" t="s">
        <v>21</v>
      </c>
      <c r="AY567" s="172" t="s">
        <v>166</v>
      </c>
    </row>
    <row r="568" spans="2:65" s="1" customFormat="1" ht="36" customHeight="1">
      <c r="B568" s="156"/>
      <c r="C568" s="157" t="s">
        <v>1205</v>
      </c>
      <c r="D568" s="157" t="s">
        <v>168</v>
      </c>
      <c r="E568" s="158" t="s">
        <v>1206</v>
      </c>
      <c r="F568" s="159" t="s">
        <v>1207</v>
      </c>
      <c r="G568" s="160" t="s">
        <v>197</v>
      </c>
      <c r="H568" s="161">
        <v>11.803000000000001</v>
      </c>
      <c r="I568" s="162"/>
      <c r="J568" s="163">
        <f>ROUND(I568*H568,2)</f>
        <v>0</v>
      </c>
      <c r="K568" s="159" t="s">
        <v>172</v>
      </c>
      <c r="L568" s="32"/>
      <c r="M568" s="164" t="s">
        <v>1</v>
      </c>
      <c r="N568" s="165" t="s">
        <v>45</v>
      </c>
      <c r="O568" s="55"/>
      <c r="P568" s="166">
        <f>O568*H568</f>
        <v>0</v>
      </c>
      <c r="Q568" s="166">
        <v>0</v>
      </c>
      <c r="R568" s="166">
        <f>Q568*H568</f>
        <v>0</v>
      </c>
      <c r="S568" s="166">
        <v>6.6000000000000003E-2</v>
      </c>
      <c r="T568" s="167">
        <f>S568*H568</f>
        <v>0.77899800000000008</v>
      </c>
      <c r="AR568" s="168" t="s">
        <v>173</v>
      </c>
      <c r="AT568" s="168" t="s">
        <v>168</v>
      </c>
      <c r="AU568" s="168" t="s">
        <v>88</v>
      </c>
      <c r="AY568" s="17" t="s">
        <v>166</v>
      </c>
      <c r="BE568" s="169">
        <f>IF(N568="základní",J568,0)</f>
        <v>0</v>
      </c>
      <c r="BF568" s="169">
        <f>IF(N568="snížená",J568,0)</f>
        <v>0</v>
      </c>
      <c r="BG568" s="169">
        <f>IF(N568="zákl. přenesená",J568,0)</f>
        <v>0</v>
      </c>
      <c r="BH568" s="169">
        <f>IF(N568="sníž. přenesená",J568,0)</f>
        <v>0</v>
      </c>
      <c r="BI568" s="169">
        <f>IF(N568="nulová",J568,0)</f>
        <v>0</v>
      </c>
      <c r="BJ568" s="17" t="s">
        <v>21</v>
      </c>
      <c r="BK568" s="169">
        <f>ROUND(I568*H568,2)</f>
        <v>0</v>
      </c>
      <c r="BL568" s="17" t="s">
        <v>173</v>
      </c>
      <c r="BM568" s="168" t="s">
        <v>1208</v>
      </c>
    </row>
    <row r="569" spans="2:65" s="12" customFormat="1" ht="10.199999999999999">
      <c r="B569" s="170"/>
      <c r="D569" s="171" t="s">
        <v>175</v>
      </c>
      <c r="E569" s="172" t="s">
        <v>1</v>
      </c>
      <c r="F569" s="173" t="s">
        <v>1209</v>
      </c>
      <c r="H569" s="174">
        <v>11.803000000000001</v>
      </c>
      <c r="I569" s="175"/>
      <c r="L569" s="170"/>
      <c r="M569" s="176"/>
      <c r="N569" s="177"/>
      <c r="O569" s="177"/>
      <c r="P569" s="177"/>
      <c r="Q569" s="177"/>
      <c r="R569" s="177"/>
      <c r="S569" s="177"/>
      <c r="T569" s="178"/>
      <c r="AT569" s="172" t="s">
        <v>175</v>
      </c>
      <c r="AU569" s="172" t="s">
        <v>88</v>
      </c>
      <c r="AV569" s="12" t="s">
        <v>88</v>
      </c>
      <c r="AW569" s="12" t="s">
        <v>36</v>
      </c>
      <c r="AX569" s="12" t="s">
        <v>21</v>
      </c>
      <c r="AY569" s="172" t="s">
        <v>166</v>
      </c>
    </row>
    <row r="570" spans="2:65" s="1" customFormat="1" ht="16.5" customHeight="1">
      <c r="B570" s="156"/>
      <c r="C570" s="179" t="s">
        <v>1210</v>
      </c>
      <c r="D570" s="179" t="s">
        <v>226</v>
      </c>
      <c r="E570" s="180" t="s">
        <v>1211</v>
      </c>
      <c r="F570" s="181" t="s">
        <v>1212</v>
      </c>
      <c r="G570" s="182" t="s">
        <v>197</v>
      </c>
      <c r="H570" s="183">
        <v>11.803000000000001</v>
      </c>
      <c r="I570" s="184"/>
      <c r="J570" s="185">
        <f>ROUND(I570*H570,2)</f>
        <v>0</v>
      </c>
      <c r="K570" s="181" t="s">
        <v>1</v>
      </c>
      <c r="L570" s="186"/>
      <c r="M570" s="187" t="s">
        <v>1</v>
      </c>
      <c r="N570" s="188" t="s">
        <v>45</v>
      </c>
      <c r="O570" s="55"/>
      <c r="P570" s="166">
        <f>O570*H570</f>
        <v>0</v>
      </c>
      <c r="Q570" s="166">
        <v>0</v>
      </c>
      <c r="R570" s="166">
        <f>Q570*H570</f>
        <v>0</v>
      </c>
      <c r="S570" s="166">
        <v>0</v>
      </c>
      <c r="T570" s="167">
        <f>S570*H570</f>
        <v>0</v>
      </c>
      <c r="AR570" s="168" t="s">
        <v>206</v>
      </c>
      <c r="AT570" s="168" t="s">
        <v>226</v>
      </c>
      <c r="AU570" s="168" t="s">
        <v>88</v>
      </c>
      <c r="AY570" s="17" t="s">
        <v>166</v>
      </c>
      <c r="BE570" s="169">
        <f>IF(N570="základní",J570,0)</f>
        <v>0</v>
      </c>
      <c r="BF570" s="169">
        <f>IF(N570="snížená",J570,0)</f>
        <v>0</v>
      </c>
      <c r="BG570" s="169">
        <f>IF(N570="zákl. přenesená",J570,0)</f>
        <v>0</v>
      </c>
      <c r="BH570" s="169">
        <f>IF(N570="sníž. přenesená",J570,0)</f>
        <v>0</v>
      </c>
      <c r="BI570" s="169">
        <f>IF(N570="nulová",J570,0)</f>
        <v>0</v>
      </c>
      <c r="BJ570" s="17" t="s">
        <v>21</v>
      </c>
      <c r="BK570" s="169">
        <f>ROUND(I570*H570,2)</f>
        <v>0</v>
      </c>
      <c r="BL570" s="17" t="s">
        <v>173</v>
      </c>
      <c r="BM570" s="168" t="s">
        <v>1213</v>
      </c>
    </row>
    <row r="571" spans="2:65" s="1" customFormat="1" ht="36" customHeight="1">
      <c r="B571" s="156"/>
      <c r="C571" s="157" t="s">
        <v>1214</v>
      </c>
      <c r="D571" s="157" t="s">
        <v>168</v>
      </c>
      <c r="E571" s="158" t="s">
        <v>1215</v>
      </c>
      <c r="F571" s="159" t="s">
        <v>1216</v>
      </c>
      <c r="G571" s="160" t="s">
        <v>289</v>
      </c>
      <c r="H571" s="161">
        <v>28.89</v>
      </c>
      <c r="I571" s="162"/>
      <c r="J571" s="163">
        <f>ROUND(I571*H571,2)</f>
        <v>0</v>
      </c>
      <c r="K571" s="159" t="s">
        <v>172</v>
      </c>
      <c r="L571" s="32"/>
      <c r="M571" s="164" t="s">
        <v>1</v>
      </c>
      <c r="N571" s="165" t="s">
        <v>45</v>
      </c>
      <c r="O571" s="55"/>
      <c r="P571" s="166">
        <f>O571*H571</f>
        <v>0</v>
      </c>
      <c r="Q571" s="166">
        <v>0</v>
      </c>
      <c r="R571" s="166">
        <f>Q571*H571</f>
        <v>0</v>
      </c>
      <c r="S571" s="166">
        <v>8.9999999999999993E-3</v>
      </c>
      <c r="T571" s="167">
        <f>S571*H571</f>
        <v>0.26000999999999996</v>
      </c>
      <c r="AR571" s="168" t="s">
        <v>173</v>
      </c>
      <c r="AT571" s="168" t="s">
        <v>168</v>
      </c>
      <c r="AU571" s="168" t="s">
        <v>88</v>
      </c>
      <c r="AY571" s="17" t="s">
        <v>166</v>
      </c>
      <c r="BE571" s="169">
        <f>IF(N571="základní",J571,0)</f>
        <v>0</v>
      </c>
      <c r="BF571" s="169">
        <f>IF(N571="snížená",J571,0)</f>
        <v>0</v>
      </c>
      <c r="BG571" s="169">
        <f>IF(N571="zákl. přenesená",J571,0)</f>
        <v>0</v>
      </c>
      <c r="BH571" s="169">
        <f>IF(N571="sníž. přenesená",J571,0)</f>
        <v>0</v>
      </c>
      <c r="BI571" s="169">
        <f>IF(N571="nulová",J571,0)</f>
        <v>0</v>
      </c>
      <c r="BJ571" s="17" t="s">
        <v>21</v>
      </c>
      <c r="BK571" s="169">
        <f>ROUND(I571*H571,2)</f>
        <v>0</v>
      </c>
      <c r="BL571" s="17" t="s">
        <v>173</v>
      </c>
      <c r="BM571" s="168" t="s">
        <v>1217</v>
      </c>
    </row>
    <row r="572" spans="2:65" s="12" customFormat="1" ht="10.199999999999999">
      <c r="B572" s="170"/>
      <c r="D572" s="171" t="s">
        <v>175</v>
      </c>
      <c r="E572" s="172" t="s">
        <v>1</v>
      </c>
      <c r="F572" s="173" t="s">
        <v>1218</v>
      </c>
      <c r="H572" s="174">
        <v>28.89</v>
      </c>
      <c r="I572" s="175"/>
      <c r="L572" s="170"/>
      <c r="M572" s="176"/>
      <c r="N572" s="177"/>
      <c r="O572" s="177"/>
      <c r="P572" s="177"/>
      <c r="Q572" s="177"/>
      <c r="R572" s="177"/>
      <c r="S572" s="177"/>
      <c r="T572" s="178"/>
      <c r="AT572" s="172" t="s">
        <v>175</v>
      </c>
      <c r="AU572" s="172" t="s">
        <v>88</v>
      </c>
      <c r="AV572" s="12" t="s">
        <v>88</v>
      </c>
      <c r="AW572" s="12" t="s">
        <v>36</v>
      </c>
      <c r="AX572" s="12" t="s">
        <v>21</v>
      </c>
      <c r="AY572" s="172" t="s">
        <v>166</v>
      </c>
    </row>
    <row r="573" spans="2:65" s="1" customFormat="1" ht="36" customHeight="1">
      <c r="B573" s="156"/>
      <c r="C573" s="157" t="s">
        <v>1219</v>
      </c>
      <c r="D573" s="157" t="s">
        <v>168</v>
      </c>
      <c r="E573" s="158" t="s">
        <v>1220</v>
      </c>
      <c r="F573" s="159" t="s">
        <v>1221</v>
      </c>
      <c r="G573" s="160" t="s">
        <v>289</v>
      </c>
      <c r="H573" s="161">
        <v>12.84</v>
      </c>
      <c r="I573" s="162"/>
      <c r="J573" s="163">
        <f>ROUND(I573*H573,2)</f>
        <v>0</v>
      </c>
      <c r="K573" s="159" t="s">
        <v>172</v>
      </c>
      <c r="L573" s="32"/>
      <c r="M573" s="164" t="s">
        <v>1</v>
      </c>
      <c r="N573" s="165" t="s">
        <v>45</v>
      </c>
      <c r="O573" s="55"/>
      <c r="P573" s="166">
        <f>O573*H573</f>
        <v>0</v>
      </c>
      <c r="Q573" s="166">
        <v>0</v>
      </c>
      <c r="R573" s="166">
        <f>Q573*H573</f>
        <v>0</v>
      </c>
      <c r="S573" s="166">
        <v>1.4999999999999999E-2</v>
      </c>
      <c r="T573" s="167">
        <f>S573*H573</f>
        <v>0.19259999999999999</v>
      </c>
      <c r="AR573" s="168" t="s">
        <v>173</v>
      </c>
      <c r="AT573" s="168" t="s">
        <v>168</v>
      </c>
      <c r="AU573" s="168" t="s">
        <v>88</v>
      </c>
      <c r="AY573" s="17" t="s">
        <v>166</v>
      </c>
      <c r="BE573" s="169">
        <f>IF(N573="základní",J573,0)</f>
        <v>0</v>
      </c>
      <c r="BF573" s="169">
        <f>IF(N573="snížená",J573,0)</f>
        <v>0</v>
      </c>
      <c r="BG573" s="169">
        <f>IF(N573="zákl. přenesená",J573,0)</f>
        <v>0</v>
      </c>
      <c r="BH573" s="169">
        <f>IF(N573="sníž. přenesená",J573,0)</f>
        <v>0</v>
      </c>
      <c r="BI573" s="169">
        <f>IF(N573="nulová",J573,0)</f>
        <v>0</v>
      </c>
      <c r="BJ573" s="17" t="s">
        <v>21</v>
      </c>
      <c r="BK573" s="169">
        <f>ROUND(I573*H573,2)</f>
        <v>0</v>
      </c>
      <c r="BL573" s="17" t="s">
        <v>173</v>
      </c>
      <c r="BM573" s="168" t="s">
        <v>1222</v>
      </c>
    </row>
    <row r="574" spans="2:65" s="12" customFormat="1" ht="10.199999999999999">
      <c r="B574" s="170"/>
      <c r="D574" s="171" t="s">
        <v>175</v>
      </c>
      <c r="E574" s="172" t="s">
        <v>1</v>
      </c>
      <c r="F574" s="173" t="s">
        <v>1223</v>
      </c>
      <c r="H574" s="174">
        <v>12.84</v>
      </c>
      <c r="I574" s="175"/>
      <c r="L574" s="170"/>
      <c r="M574" s="176"/>
      <c r="N574" s="177"/>
      <c r="O574" s="177"/>
      <c r="P574" s="177"/>
      <c r="Q574" s="177"/>
      <c r="R574" s="177"/>
      <c r="S574" s="177"/>
      <c r="T574" s="178"/>
      <c r="AT574" s="172" t="s">
        <v>175</v>
      </c>
      <c r="AU574" s="172" t="s">
        <v>88</v>
      </c>
      <c r="AV574" s="12" t="s">
        <v>88</v>
      </c>
      <c r="AW574" s="12" t="s">
        <v>36</v>
      </c>
      <c r="AX574" s="12" t="s">
        <v>21</v>
      </c>
      <c r="AY574" s="172" t="s">
        <v>166</v>
      </c>
    </row>
    <row r="575" spans="2:65" s="1" customFormat="1" ht="24" customHeight="1">
      <c r="B575" s="156"/>
      <c r="C575" s="157" t="s">
        <v>1224</v>
      </c>
      <c r="D575" s="157" t="s">
        <v>168</v>
      </c>
      <c r="E575" s="158" t="s">
        <v>1225</v>
      </c>
      <c r="F575" s="159" t="s">
        <v>1226</v>
      </c>
      <c r="G575" s="160" t="s">
        <v>171</v>
      </c>
      <c r="H575" s="161">
        <v>16.103000000000002</v>
      </c>
      <c r="I575" s="162"/>
      <c r="J575" s="163">
        <f>ROUND(I575*H575,2)</f>
        <v>0</v>
      </c>
      <c r="K575" s="159" t="s">
        <v>172</v>
      </c>
      <c r="L575" s="32"/>
      <c r="M575" s="164" t="s">
        <v>1</v>
      </c>
      <c r="N575" s="165" t="s">
        <v>45</v>
      </c>
      <c r="O575" s="55"/>
      <c r="P575" s="166">
        <f>O575*H575</f>
        <v>0</v>
      </c>
      <c r="Q575" s="166">
        <v>0</v>
      </c>
      <c r="R575" s="166">
        <f>Q575*H575</f>
        <v>0</v>
      </c>
      <c r="S575" s="166">
        <v>1.4</v>
      </c>
      <c r="T575" s="167">
        <f>S575*H575</f>
        <v>22.5442</v>
      </c>
      <c r="AR575" s="168" t="s">
        <v>173</v>
      </c>
      <c r="AT575" s="168" t="s">
        <v>168</v>
      </c>
      <c r="AU575" s="168" t="s">
        <v>88</v>
      </c>
      <c r="AY575" s="17" t="s">
        <v>166</v>
      </c>
      <c r="BE575" s="169">
        <f>IF(N575="základní",J575,0)</f>
        <v>0</v>
      </c>
      <c r="BF575" s="169">
        <f>IF(N575="snížená",J575,0)</f>
        <v>0</v>
      </c>
      <c r="BG575" s="169">
        <f>IF(N575="zákl. přenesená",J575,0)</f>
        <v>0</v>
      </c>
      <c r="BH575" s="169">
        <f>IF(N575="sníž. přenesená",J575,0)</f>
        <v>0</v>
      </c>
      <c r="BI575" s="169">
        <f>IF(N575="nulová",J575,0)</f>
        <v>0</v>
      </c>
      <c r="BJ575" s="17" t="s">
        <v>21</v>
      </c>
      <c r="BK575" s="169">
        <f>ROUND(I575*H575,2)</f>
        <v>0</v>
      </c>
      <c r="BL575" s="17" t="s">
        <v>173</v>
      </c>
      <c r="BM575" s="168" t="s">
        <v>1227</v>
      </c>
    </row>
    <row r="576" spans="2:65" s="12" customFormat="1" ht="10.199999999999999">
      <c r="B576" s="170"/>
      <c r="D576" s="171" t="s">
        <v>175</v>
      </c>
      <c r="E576" s="172" t="s">
        <v>1</v>
      </c>
      <c r="F576" s="173" t="s">
        <v>700</v>
      </c>
      <c r="H576" s="174">
        <v>16.103000000000002</v>
      </c>
      <c r="I576" s="175"/>
      <c r="L576" s="170"/>
      <c r="M576" s="176"/>
      <c r="N576" s="177"/>
      <c r="O576" s="177"/>
      <c r="P576" s="177"/>
      <c r="Q576" s="177"/>
      <c r="R576" s="177"/>
      <c r="S576" s="177"/>
      <c r="T576" s="178"/>
      <c r="AT576" s="172" t="s">
        <v>175</v>
      </c>
      <c r="AU576" s="172" t="s">
        <v>88</v>
      </c>
      <c r="AV576" s="12" t="s">
        <v>88</v>
      </c>
      <c r="AW576" s="12" t="s">
        <v>36</v>
      </c>
      <c r="AX576" s="12" t="s">
        <v>21</v>
      </c>
      <c r="AY576" s="172" t="s">
        <v>166</v>
      </c>
    </row>
    <row r="577" spans="2:65" s="1" customFormat="1" ht="36" customHeight="1">
      <c r="B577" s="156"/>
      <c r="C577" s="157" t="s">
        <v>1228</v>
      </c>
      <c r="D577" s="157" t="s">
        <v>168</v>
      </c>
      <c r="E577" s="158" t="s">
        <v>1229</v>
      </c>
      <c r="F577" s="159" t="s">
        <v>1230</v>
      </c>
      <c r="G577" s="160" t="s">
        <v>171</v>
      </c>
      <c r="H577" s="161">
        <v>12.882</v>
      </c>
      <c r="I577" s="162"/>
      <c r="J577" s="163">
        <f>ROUND(I577*H577,2)</f>
        <v>0</v>
      </c>
      <c r="K577" s="159" t="s">
        <v>172</v>
      </c>
      <c r="L577" s="32"/>
      <c r="M577" s="164" t="s">
        <v>1</v>
      </c>
      <c r="N577" s="165" t="s">
        <v>45</v>
      </c>
      <c r="O577" s="55"/>
      <c r="P577" s="166">
        <f>O577*H577</f>
        <v>0</v>
      </c>
      <c r="Q577" s="166">
        <v>0</v>
      </c>
      <c r="R577" s="166">
        <f>Q577*H577</f>
        <v>0</v>
      </c>
      <c r="S577" s="166">
        <v>2.2000000000000002</v>
      </c>
      <c r="T577" s="167">
        <f>S577*H577</f>
        <v>28.340400000000002</v>
      </c>
      <c r="AR577" s="168" t="s">
        <v>173</v>
      </c>
      <c r="AT577" s="168" t="s">
        <v>168</v>
      </c>
      <c r="AU577" s="168" t="s">
        <v>88</v>
      </c>
      <c r="AY577" s="17" t="s">
        <v>166</v>
      </c>
      <c r="BE577" s="169">
        <f>IF(N577="základní",J577,0)</f>
        <v>0</v>
      </c>
      <c r="BF577" s="169">
        <f>IF(N577="snížená",J577,0)</f>
        <v>0</v>
      </c>
      <c r="BG577" s="169">
        <f>IF(N577="zákl. přenesená",J577,0)</f>
        <v>0</v>
      </c>
      <c r="BH577" s="169">
        <f>IF(N577="sníž. přenesená",J577,0)</f>
        <v>0</v>
      </c>
      <c r="BI577" s="169">
        <f>IF(N577="nulová",J577,0)</f>
        <v>0</v>
      </c>
      <c r="BJ577" s="17" t="s">
        <v>21</v>
      </c>
      <c r="BK577" s="169">
        <f>ROUND(I577*H577,2)</f>
        <v>0</v>
      </c>
      <c r="BL577" s="17" t="s">
        <v>173</v>
      </c>
      <c r="BM577" s="168" t="s">
        <v>1231</v>
      </c>
    </row>
    <row r="578" spans="2:65" s="12" customFormat="1" ht="10.199999999999999">
      <c r="B578" s="170"/>
      <c r="D578" s="171" t="s">
        <v>175</v>
      </c>
      <c r="E578" s="172" t="s">
        <v>1</v>
      </c>
      <c r="F578" s="173" t="s">
        <v>1232</v>
      </c>
      <c r="H578" s="174">
        <v>12.882</v>
      </c>
      <c r="I578" s="175"/>
      <c r="L578" s="170"/>
      <c r="M578" s="176"/>
      <c r="N578" s="177"/>
      <c r="O578" s="177"/>
      <c r="P578" s="177"/>
      <c r="Q578" s="177"/>
      <c r="R578" s="177"/>
      <c r="S578" s="177"/>
      <c r="T578" s="178"/>
      <c r="AT578" s="172" t="s">
        <v>175</v>
      </c>
      <c r="AU578" s="172" t="s">
        <v>88</v>
      </c>
      <c r="AV578" s="12" t="s">
        <v>88</v>
      </c>
      <c r="AW578" s="12" t="s">
        <v>36</v>
      </c>
      <c r="AX578" s="12" t="s">
        <v>21</v>
      </c>
      <c r="AY578" s="172" t="s">
        <v>166</v>
      </c>
    </row>
    <row r="579" spans="2:65" s="1" customFormat="1" ht="16.5" customHeight="1">
      <c r="B579" s="156"/>
      <c r="C579" s="157" t="s">
        <v>1233</v>
      </c>
      <c r="D579" s="157" t="s">
        <v>168</v>
      </c>
      <c r="E579" s="158" t="s">
        <v>1234</v>
      </c>
      <c r="F579" s="159" t="s">
        <v>1235</v>
      </c>
      <c r="G579" s="160" t="s">
        <v>197</v>
      </c>
      <c r="H579" s="161">
        <v>129.87</v>
      </c>
      <c r="I579" s="162"/>
      <c r="J579" s="163">
        <f>ROUND(I579*H579,2)</f>
        <v>0</v>
      </c>
      <c r="K579" s="159" t="s">
        <v>172</v>
      </c>
      <c r="L579" s="32"/>
      <c r="M579" s="164" t="s">
        <v>1</v>
      </c>
      <c r="N579" s="165" t="s">
        <v>45</v>
      </c>
      <c r="O579" s="55"/>
      <c r="P579" s="166">
        <f>O579*H579</f>
        <v>0</v>
      </c>
      <c r="Q579" s="166">
        <v>0</v>
      </c>
      <c r="R579" s="166">
        <f>Q579*H579</f>
        <v>0</v>
      </c>
      <c r="S579" s="166">
        <v>0</v>
      </c>
      <c r="T579" s="167">
        <f>S579*H579</f>
        <v>0</v>
      </c>
      <c r="AR579" s="168" t="s">
        <v>173</v>
      </c>
      <c r="AT579" s="168" t="s">
        <v>168</v>
      </c>
      <c r="AU579" s="168" t="s">
        <v>88</v>
      </c>
      <c r="AY579" s="17" t="s">
        <v>166</v>
      </c>
      <c r="BE579" s="169">
        <f>IF(N579="základní",J579,0)</f>
        <v>0</v>
      </c>
      <c r="BF579" s="169">
        <f>IF(N579="snížená",J579,0)</f>
        <v>0</v>
      </c>
      <c r="BG579" s="169">
        <f>IF(N579="zákl. přenesená",J579,0)</f>
        <v>0</v>
      </c>
      <c r="BH579" s="169">
        <f>IF(N579="sníž. přenesená",J579,0)</f>
        <v>0</v>
      </c>
      <c r="BI579" s="169">
        <f>IF(N579="nulová",J579,0)</f>
        <v>0</v>
      </c>
      <c r="BJ579" s="17" t="s">
        <v>21</v>
      </c>
      <c r="BK579" s="169">
        <f>ROUND(I579*H579,2)</f>
        <v>0</v>
      </c>
      <c r="BL579" s="17" t="s">
        <v>173</v>
      </c>
      <c r="BM579" s="168" t="s">
        <v>1236</v>
      </c>
    </row>
    <row r="580" spans="2:65" s="1" customFormat="1" ht="48" customHeight="1">
      <c r="B580" s="156"/>
      <c r="C580" s="157" t="s">
        <v>1237</v>
      </c>
      <c r="D580" s="157" t="s">
        <v>168</v>
      </c>
      <c r="E580" s="158" t="s">
        <v>1238</v>
      </c>
      <c r="F580" s="159" t="s">
        <v>1239</v>
      </c>
      <c r="G580" s="160" t="s">
        <v>197</v>
      </c>
      <c r="H580" s="161">
        <v>107.35</v>
      </c>
      <c r="I580" s="162"/>
      <c r="J580" s="163">
        <f>ROUND(I580*H580,2)</f>
        <v>0</v>
      </c>
      <c r="K580" s="159" t="s">
        <v>172</v>
      </c>
      <c r="L580" s="32"/>
      <c r="M580" s="164" t="s">
        <v>1</v>
      </c>
      <c r="N580" s="165" t="s">
        <v>45</v>
      </c>
      <c r="O580" s="55"/>
      <c r="P580" s="166">
        <f>O580*H580</f>
        <v>0</v>
      </c>
      <c r="Q580" s="166">
        <v>0</v>
      </c>
      <c r="R580" s="166">
        <f>Q580*H580</f>
        <v>0</v>
      </c>
      <c r="S580" s="166">
        <v>5.8999999999999997E-2</v>
      </c>
      <c r="T580" s="167">
        <f>S580*H580</f>
        <v>6.3336499999999996</v>
      </c>
      <c r="AR580" s="168" t="s">
        <v>173</v>
      </c>
      <c r="AT580" s="168" t="s">
        <v>168</v>
      </c>
      <c r="AU580" s="168" t="s">
        <v>88</v>
      </c>
      <c r="AY580" s="17" t="s">
        <v>166</v>
      </c>
      <c r="BE580" s="169">
        <f>IF(N580="základní",J580,0)</f>
        <v>0</v>
      </c>
      <c r="BF580" s="169">
        <f>IF(N580="snížená",J580,0)</f>
        <v>0</v>
      </c>
      <c r="BG580" s="169">
        <f>IF(N580="zákl. přenesená",J580,0)</f>
        <v>0</v>
      </c>
      <c r="BH580" s="169">
        <f>IF(N580="sníž. přenesená",J580,0)</f>
        <v>0</v>
      </c>
      <c r="BI580" s="169">
        <f>IF(N580="nulová",J580,0)</f>
        <v>0</v>
      </c>
      <c r="BJ580" s="17" t="s">
        <v>21</v>
      </c>
      <c r="BK580" s="169">
        <f>ROUND(I580*H580,2)</f>
        <v>0</v>
      </c>
      <c r="BL580" s="17" t="s">
        <v>173</v>
      </c>
      <c r="BM580" s="168" t="s">
        <v>1240</v>
      </c>
    </row>
    <row r="581" spans="2:65" s="1" customFormat="1" ht="36" customHeight="1">
      <c r="B581" s="156"/>
      <c r="C581" s="157" t="s">
        <v>1241</v>
      </c>
      <c r="D581" s="157" t="s">
        <v>168</v>
      </c>
      <c r="E581" s="158" t="s">
        <v>1242</v>
      </c>
      <c r="F581" s="159" t="s">
        <v>1243</v>
      </c>
      <c r="G581" s="160" t="s">
        <v>289</v>
      </c>
      <c r="H581" s="161">
        <v>5.4</v>
      </c>
      <c r="I581" s="162"/>
      <c r="J581" s="163">
        <f>ROUND(I581*H581,2)</f>
        <v>0</v>
      </c>
      <c r="K581" s="159" t="s">
        <v>172</v>
      </c>
      <c r="L581" s="32"/>
      <c r="M581" s="164" t="s">
        <v>1</v>
      </c>
      <c r="N581" s="165" t="s">
        <v>45</v>
      </c>
      <c r="O581" s="55"/>
      <c r="P581" s="166">
        <f>O581*H581</f>
        <v>0</v>
      </c>
      <c r="Q581" s="166">
        <v>4.7370000000000002E-2</v>
      </c>
      <c r="R581" s="166">
        <f>Q581*H581</f>
        <v>0.25579800000000003</v>
      </c>
      <c r="S581" s="166">
        <v>0</v>
      </c>
      <c r="T581" s="167">
        <f>S581*H581</f>
        <v>0</v>
      </c>
      <c r="AR581" s="168" t="s">
        <v>173</v>
      </c>
      <c r="AT581" s="168" t="s">
        <v>168</v>
      </c>
      <c r="AU581" s="168" t="s">
        <v>88</v>
      </c>
      <c r="AY581" s="17" t="s">
        <v>166</v>
      </c>
      <c r="BE581" s="169">
        <f>IF(N581="základní",J581,0)</f>
        <v>0</v>
      </c>
      <c r="BF581" s="169">
        <f>IF(N581="snížená",J581,0)</f>
        <v>0</v>
      </c>
      <c r="BG581" s="169">
        <f>IF(N581="zákl. přenesená",J581,0)</f>
        <v>0</v>
      </c>
      <c r="BH581" s="169">
        <f>IF(N581="sníž. přenesená",J581,0)</f>
        <v>0</v>
      </c>
      <c r="BI581" s="169">
        <f>IF(N581="nulová",J581,0)</f>
        <v>0</v>
      </c>
      <c r="BJ581" s="17" t="s">
        <v>21</v>
      </c>
      <c r="BK581" s="169">
        <f>ROUND(I581*H581,2)</f>
        <v>0</v>
      </c>
      <c r="BL581" s="17" t="s">
        <v>173</v>
      </c>
      <c r="BM581" s="168" t="s">
        <v>1244</v>
      </c>
    </row>
    <row r="582" spans="2:65" s="12" customFormat="1" ht="10.199999999999999">
      <c r="B582" s="170"/>
      <c r="D582" s="171" t="s">
        <v>175</v>
      </c>
      <c r="E582" s="172" t="s">
        <v>1</v>
      </c>
      <c r="F582" s="173" t="s">
        <v>1245</v>
      </c>
      <c r="H582" s="174">
        <v>5.4</v>
      </c>
      <c r="I582" s="175"/>
      <c r="L582" s="170"/>
      <c r="M582" s="176"/>
      <c r="N582" s="177"/>
      <c r="O582" s="177"/>
      <c r="P582" s="177"/>
      <c r="Q582" s="177"/>
      <c r="R582" s="177"/>
      <c r="S582" s="177"/>
      <c r="T582" s="178"/>
      <c r="AT582" s="172" t="s">
        <v>175</v>
      </c>
      <c r="AU582" s="172" t="s">
        <v>88</v>
      </c>
      <c r="AV582" s="12" t="s">
        <v>88</v>
      </c>
      <c r="AW582" s="12" t="s">
        <v>36</v>
      </c>
      <c r="AX582" s="12" t="s">
        <v>21</v>
      </c>
      <c r="AY582" s="172" t="s">
        <v>166</v>
      </c>
    </row>
    <row r="583" spans="2:65" s="1" customFormat="1" ht="36" customHeight="1">
      <c r="B583" s="156"/>
      <c r="C583" s="157" t="s">
        <v>1246</v>
      </c>
      <c r="D583" s="157" t="s">
        <v>168</v>
      </c>
      <c r="E583" s="158" t="s">
        <v>1247</v>
      </c>
      <c r="F583" s="159" t="s">
        <v>1248</v>
      </c>
      <c r="G583" s="160" t="s">
        <v>197</v>
      </c>
      <c r="H583" s="161">
        <v>83.3</v>
      </c>
      <c r="I583" s="162"/>
      <c r="J583" s="163">
        <f>ROUND(I583*H583,2)</f>
        <v>0</v>
      </c>
      <c r="K583" s="159" t="s">
        <v>172</v>
      </c>
      <c r="L583" s="32"/>
      <c r="M583" s="164" t="s">
        <v>1</v>
      </c>
      <c r="N583" s="165" t="s">
        <v>45</v>
      </c>
      <c r="O583" s="55"/>
      <c r="P583" s="166">
        <f>O583*H583</f>
        <v>0</v>
      </c>
      <c r="Q583" s="166">
        <v>0</v>
      </c>
      <c r="R583" s="166">
        <f>Q583*H583</f>
        <v>0</v>
      </c>
      <c r="S583" s="166">
        <v>6.8000000000000005E-2</v>
      </c>
      <c r="T583" s="167">
        <f>S583*H583</f>
        <v>5.6644000000000005</v>
      </c>
      <c r="AR583" s="168" t="s">
        <v>173</v>
      </c>
      <c r="AT583" s="168" t="s">
        <v>168</v>
      </c>
      <c r="AU583" s="168" t="s">
        <v>88</v>
      </c>
      <c r="AY583" s="17" t="s">
        <v>166</v>
      </c>
      <c r="BE583" s="169">
        <f>IF(N583="základní",J583,0)</f>
        <v>0</v>
      </c>
      <c r="BF583" s="169">
        <f>IF(N583="snížená",J583,0)</f>
        <v>0</v>
      </c>
      <c r="BG583" s="169">
        <f>IF(N583="zákl. přenesená",J583,0)</f>
        <v>0</v>
      </c>
      <c r="BH583" s="169">
        <f>IF(N583="sníž. přenesená",J583,0)</f>
        <v>0</v>
      </c>
      <c r="BI583" s="169">
        <f>IF(N583="nulová",J583,0)</f>
        <v>0</v>
      </c>
      <c r="BJ583" s="17" t="s">
        <v>21</v>
      </c>
      <c r="BK583" s="169">
        <f>ROUND(I583*H583,2)</f>
        <v>0</v>
      </c>
      <c r="BL583" s="17" t="s">
        <v>173</v>
      </c>
      <c r="BM583" s="168" t="s">
        <v>1249</v>
      </c>
    </row>
    <row r="584" spans="2:65" s="12" customFormat="1" ht="10.199999999999999">
      <c r="B584" s="170"/>
      <c r="D584" s="171" t="s">
        <v>175</v>
      </c>
      <c r="E584" s="172" t="s">
        <v>1</v>
      </c>
      <c r="F584" s="173" t="s">
        <v>898</v>
      </c>
      <c r="H584" s="174">
        <v>11.6</v>
      </c>
      <c r="I584" s="175"/>
      <c r="L584" s="170"/>
      <c r="M584" s="176"/>
      <c r="N584" s="177"/>
      <c r="O584" s="177"/>
      <c r="P584" s="177"/>
      <c r="Q584" s="177"/>
      <c r="R584" s="177"/>
      <c r="S584" s="177"/>
      <c r="T584" s="178"/>
      <c r="AT584" s="172" t="s">
        <v>175</v>
      </c>
      <c r="AU584" s="172" t="s">
        <v>88</v>
      </c>
      <c r="AV584" s="12" t="s">
        <v>88</v>
      </c>
      <c r="AW584" s="12" t="s">
        <v>36</v>
      </c>
      <c r="AX584" s="12" t="s">
        <v>80</v>
      </c>
      <c r="AY584" s="172" t="s">
        <v>166</v>
      </c>
    </row>
    <row r="585" spans="2:65" s="12" customFormat="1" ht="10.199999999999999">
      <c r="B585" s="170"/>
      <c r="D585" s="171" t="s">
        <v>175</v>
      </c>
      <c r="E585" s="172" t="s">
        <v>1</v>
      </c>
      <c r="F585" s="173" t="s">
        <v>899</v>
      </c>
      <c r="H585" s="174">
        <v>13.56</v>
      </c>
      <c r="I585" s="175"/>
      <c r="L585" s="170"/>
      <c r="M585" s="176"/>
      <c r="N585" s="177"/>
      <c r="O585" s="177"/>
      <c r="P585" s="177"/>
      <c r="Q585" s="177"/>
      <c r="R585" s="177"/>
      <c r="S585" s="177"/>
      <c r="T585" s="178"/>
      <c r="AT585" s="172" t="s">
        <v>175</v>
      </c>
      <c r="AU585" s="172" t="s">
        <v>88</v>
      </c>
      <c r="AV585" s="12" t="s">
        <v>88</v>
      </c>
      <c r="AW585" s="12" t="s">
        <v>36</v>
      </c>
      <c r="AX585" s="12" t="s">
        <v>80</v>
      </c>
      <c r="AY585" s="172" t="s">
        <v>166</v>
      </c>
    </row>
    <row r="586" spans="2:65" s="12" customFormat="1" ht="10.199999999999999">
      <c r="B586" s="170"/>
      <c r="D586" s="171" t="s">
        <v>175</v>
      </c>
      <c r="E586" s="172" t="s">
        <v>1</v>
      </c>
      <c r="F586" s="173" t="s">
        <v>900</v>
      </c>
      <c r="H586" s="174">
        <v>7.6</v>
      </c>
      <c r="I586" s="175"/>
      <c r="L586" s="170"/>
      <c r="M586" s="176"/>
      <c r="N586" s="177"/>
      <c r="O586" s="177"/>
      <c r="P586" s="177"/>
      <c r="Q586" s="177"/>
      <c r="R586" s="177"/>
      <c r="S586" s="177"/>
      <c r="T586" s="178"/>
      <c r="AT586" s="172" t="s">
        <v>175</v>
      </c>
      <c r="AU586" s="172" t="s">
        <v>88</v>
      </c>
      <c r="AV586" s="12" t="s">
        <v>88</v>
      </c>
      <c r="AW586" s="12" t="s">
        <v>36</v>
      </c>
      <c r="AX586" s="12" t="s">
        <v>80</v>
      </c>
      <c r="AY586" s="172" t="s">
        <v>166</v>
      </c>
    </row>
    <row r="587" spans="2:65" s="12" customFormat="1" ht="10.199999999999999">
      <c r="B587" s="170"/>
      <c r="D587" s="171" t="s">
        <v>175</v>
      </c>
      <c r="E587" s="172" t="s">
        <v>1</v>
      </c>
      <c r="F587" s="173" t="s">
        <v>901</v>
      </c>
      <c r="H587" s="174">
        <v>7.6</v>
      </c>
      <c r="I587" s="175"/>
      <c r="L587" s="170"/>
      <c r="M587" s="176"/>
      <c r="N587" s="177"/>
      <c r="O587" s="177"/>
      <c r="P587" s="177"/>
      <c r="Q587" s="177"/>
      <c r="R587" s="177"/>
      <c r="S587" s="177"/>
      <c r="T587" s="178"/>
      <c r="AT587" s="172" t="s">
        <v>175</v>
      </c>
      <c r="AU587" s="172" t="s">
        <v>88</v>
      </c>
      <c r="AV587" s="12" t="s">
        <v>88</v>
      </c>
      <c r="AW587" s="12" t="s">
        <v>36</v>
      </c>
      <c r="AX587" s="12" t="s">
        <v>80</v>
      </c>
      <c r="AY587" s="172" t="s">
        <v>166</v>
      </c>
    </row>
    <row r="588" spans="2:65" s="12" customFormat="1" ht="10.199999999999999">
      <c r="B588" s="170"/>
      <c r="D588" s="171" t="s">
        <v>175</v>
      </c>
      <c r="E588" s="172" t="s">
        <v>1</v>
      </c>
      <c r="F588" s="173" t="s">
        <v>902</v>
      </c>
      <c r="H588" s="174">
        <v>11.6</v>
      </c>
      <c r="I588" s="175"/>
      <c r="L588" s="170"/>
      <c r="M588" s="176"/>
      <c r="N588" s="177"/>
      <c r="O588" s="177"/>
      <c r="P588" s="177"/>
      <c r="Q588" s="177"/>
      <c r="R588" s="177"/>
      <c r="S588" s="177"/>
      <c r="T588" s="178"/>
      <c r="AT588" s="172" t="s">
        <v>175</v>
      </c>
      <c r="AU588" s="172" t="s">
        <v>88</v>
      </c>
      <c r="AV588" s="12" t="s">
        <v>88</v>
      </c>
      <c r="AW588" s="12" t="s">
        <v>36</v>
      </c>
      <c r="AX588" s="12" t="s">
        <v>80</v>
      </c>
      <c r="AY588" s="172" t="s">
        <v>166</v>
      </c>
    </row>
    <row r="589" spans="2:65" s="12" customFormat="1" ht="10.199999999999999">
      <c r="B589" s="170"/>
      <c r="D589" s="171" t="s">
        <v>175</v>
      </c>
      <c r="E589" s="172" t="s">
        <v>1</v>
      </c>
      <c r="F589" s="173" t="s">
        <v>903</v>
      </c>
      <c r="H589" s="174">
        <v>14.14</v>
      </c>
      <c r="I589" s="175"/>
      <c r="L589" s="170"/>
      <c r="M589" s="176"/>
      <c r="N589" s="177"/>
      <c r="O589" s="177"/>
      <c r="P589" s="177"/>
      <c r="Q589" s="177"/>
      <c r="R589" s="177"/>
      <c r="S589" s="177"/>
      <c r="T589" s="178"/>
      <c r="AT589" s="172" t="s">
        <v>175</v>
      </c>
      <c r="AU589" s="172" t="s">
        <v>88</v>
      </c>
      <c r="AV589" s="12" t="s">
        <v>88</v>
      </c>
      <c r="AW589" s="12" t="s">
        <v>36</v>
      </c>
      <c r="AX589" s="12" t="s">
        <v>80</v>
      </c>
      <c r="AY589" s="172" t="s">
        <v>166</v>
      </c>
    </row>
    <row r="590" spans="2:65" s="12" customFormat="1" ht="10.199999999999999">
      <c r="B590" s="170"/>
      <c r="D590" s="171" t="s">
        <v>175</v>
      </c>
      <c r="E590" s="172" t="s">
        <v>1</v>
      </c>
      <c r="F590" s="173" t="s">
        <v>904</v>
      </c>
      <c r="H590" s="174">
        <v>8.6</v>
      </c>
      <c r="I590" s="175"/>
      <c r="L590" s="170"/>
      <c r="M590" s="176"/>
      <c r="N590" s="177"/>
      <c r="O590" s="177"/>
      <c r="P590" s="177"/>
      <c r="Q590" s="177"/>
      <c r="R590" s="177"/>
      <c r="S590" s="177"/>
      <c r="T590" s="178"/>
      <c r="AT590" s="172" t="s">
        <v>175</v>
      </c>
      <c r="AU590" s="172" t="s">
        <v>88</v>
      </c>
      <c r="AV590" s="12" t="s">
        <v>88</v>
      </c>
      <c r="AW590" s="12" t="s">
        <v>36</v>
      </c>
      <c r="AX590" s="12" t="s">
        <v>80</v>
      </c>
      <c r="AY590" s="172" t="s">
        <v>166</v>
      </c>
    </row>
    <row r="591" spans="2:65" s="12" customFormat="1" ht="10.199999999999999">
      <c r="B591" s="170"/>
      <c r="D591" s="171" t="s">
        <v>175</v>
      </c>
      <c r="E591" s="172" t="s">
        <v>1</v>
      </c>
      <c r="F591" s="173" t="s">
        <v>905</v>
      </c>
      <c r="H591" s="174">
        <v>8.6</v>
      </c>
      <c r="I591" s="175"/>
      <c r="L591" s="170"/>
      <c r="M591" s="176"/>
      <c r="N591" s="177"/>
      <c r="O591" s="177"/>
      <c r="P591" s="177"/>
      <c r="Q591" s="177"/>
      <c r="R591" s="177"/>
      <c r="S591" s="177"/>
      <c r="T591" s="178"/>
      <c r="AT591" s="172" t="s">
        <v>175</v>
      </c>
      <c r="AU591" s="172" t="s">
        <v>88</v>
      </c>
      <c r="AV591" s="12" t="s">
        <v>88</v>
      </c>
      <c r="AW591" s="12" t="s">
        <v>36</v>
      </c>
      <c r="AX591" s="12" t="s">
        <v>80</v>
      </c>
      <c r="AY591" s="172" t="s">
        <v>166</v>
      </c>
    </row>
    <row r="592" spans="2:65" s="13" customFormat="1" ht="10.199999999999999">
      <c r="B592" s="194"/>
      <c r="D592" s="171" t="s">
        <v>175</v>
      </c>
      <c r="E592" s="195" t="s">
        <v>1</v>
      </c>
      <c r="F592" s="196" t="s">
        <v>367</v>
      </c>
      <c r="H592" s="197">
        <v>83.299999999999983</v>
      </c>
      <c r="I592" s="198"/>
      <c r="L592" s="194"/>
      <c r="M592" s="199"/>
      <c r="N592" s="200"/>
      <c r="O592" s="200"/>
      <c r="P592" s="200"/>
      <c r="Q592" s="200"/>
      <c r="R592" s="200"/>
      <c r="S592" s="200"/>
      <c r="T592" s="201"/>
      <c r="AT592" s="195" t="s">
        <v>175</v>
      </c>
      <c r="AU592" s="195" t="s">
        <v>88</v>
      </c>
      <c r="AV592" s="13" t="s">
        <v>173</v>
      </c>
      <c r="AW592" s="13" t="s">
        <v>36</v>
      </c>
      <c r="AX592" s="13" t="s">
        <v>21</v>
      </c>
      <c r="AY592" s="195" t="s">
        <v>166</v>
      </c>
    </row>
    <row r="593" spans="2:65" s="1" customFormat="1" ht="36" customHeight="1">
      <c r="B593" s="156"/>
      <c r="C593" s="157" t="s">
        <v>1250</v>
      </c>
      <c r="D593" s="157" t="s">
        <v>168</v>
      </c>
      <c r="E593" s="158" t="s">
        <v>1251</v>
      </c>
      <c r="F593" s="159" t="s">
        <v>1252</v>
      </c>
      <c r="G593" s="160" t="s">
        <v>197</v>
      </c>
      <c r="H593" s="161">
        <v>42.84</v>
      </c>
      <c r="I593" s="162"/>
      <c r="J593" s="163">
        <f>ROUND(I593*H593,2)</f>
        <v>0</v>
      </c>
      <c r="K593" s="159" t="s">
        <v>172</v>
      </c>
      <c r="L593" s="32"/>
      <c r="M593" s="164" t="s">
        <v>1</v>
      </c>
      <c r="N593" s="165" t="s">
        <v>45</v>
      </c>
      <c r="O593" s="55"/>
      <c r="P593" s="166">
        <f>O593*H593</f>
        <v>0</v>
      </c>
      <c r="Q593" s="166">
        <v>0</v>
      </c>
      <c r="R593" s="166">
        <f>Q593*H593</f>
        <v>0</v>
      </c>
      <c r="S593" s="166">
        <v>8.8999999999999996E-2</v>
      </c>
      <c r="T593" s="167">
        <f>S593*H593</f>
        <v>3.8127599999999999</v>
      </c>
      <c r="AR593" s="168" t="s">
        <v>173</v>
      </c>
      <c r="AT593" s="168" t="s">
        <v>168</v>
      </c>
      <c r="AU593" s="168" t="s">
        <v>88</v>
      </c>
      <c r="AY593" s="17" t="s">
        <v>166</v>
      </c>
      <c r="BE593" s="169">
        <f>IF(N593="základní",J593,0)</f>
        <v>0</v>
      </c>
      <c r="BF593" s="169">
        <f>IF(N593="snížená",J593,0)</f>
        <v>0</v>
      </c>
      <c r="BG593" s="169">
        <f>IF(N593="zákl. přenesená",J593,0)</f>
        <v>0</v>
      </c>
      <c r="BH593" s="169">
        <f>IF(N593="sníž. přenesená",J593,0)</f>
        <v>0</v>
      </c>
      <c r="BI593" s="169">
        <f>IF(N593="nulová",J593,0)</f>
        <v>0</v>
      </c>
      <c r="BJ593" s="17" t="s">
        <v>21</v>
      </c>
      <c r="BK593" s="169">
        <f>ROUND(I593*H593,2)</f>
        <v>0</v>
      </c>
      <c r="BL593" s="17" t="s">
        <v>173</v>
      </c>
      <c r="BM593" s="168" t="s">
        <v>1253</v>
      </c>
    </row>
    <row r="594" spans="2:65" s="1" customFormat="1" ht="36" customHeight="1">
      <c r="B594" s="156"/>
      <c r="C594" s="157" t="s">
        <v>1254</v>
      </c>
      <c r="D594" s="157" t="s">
        <v>168</v>
      </c>
      <c r="E594" s="158" t="s">
        <v>1255</v>
      </c>
      <c r="F594" s="159" t="s">
        <v>1256</v>
      </c>
      <c r="G594" s="160" t="s">
        <v>197</v>
      </c>
      <c r="H594" s="161">
        <v>42.84</v>
      </c>
      <c r="I594" s="162"/>
      <c r="J594" s="163">
        <f>ROUND(I594*H594,2)</f>
        <v>0</v>
      </c>
      <c r="K594" s="159" t="s">
        <v>172</v>
      </c>
      <c r="L594" s="32"/>
      <c r="M594" s="164" t="s">
        <v>1</v>
      </c>
      <c r="N594" s="165" t="s">
        <v>45</v>
      </c>
      <c r="O594" s="55"/>
      <c r="P594" s="166">
        <f>O594*H594</f>
        <v>0</v>
      </c>
      <c r="Q594" s="166">
        <v>0</v>
      </c>
      <c r="R594" s="166">
        <f>Q594*H594</f>
        <v>0</v>
      </c>
      <c r="S594" s="166">
        <v>5.8999999999999997E-2</v>
      </c>
      <c r="T594" s="167">
        <f>S594*H594</f>
        <v>2.5275600000000003</v>
      </c>
      <c r="AR594" s="168" t="s">
        <v>173</v>
      </c>
      <c r="AT594" s="168" t="s">
        <v>168</v>
      </c>
      <c r="AU594" s="168" t="s">
        <v>88</v>
      </c>
      <c r="AY594" s="17" t="s">
        <v>166</v>
      </c>
      <c r="BE594" s="169">
        <f>IF(N594="základní",J594,0)</f>
        <v>0</v>
      </c>
      <c r="BF594" s="169">
        <f>IF(N594="snížená",J594,0)</f>
        <v>0</v>
      </c>
      <c r="BG594" s="169">
        <f>IF(N594="zákl. přenesená",J594,0)</f>
        <v>0</v>
      </c>
      <c r="BH594" s="169">
        <f>IF(N594="sníž. přenesená",J594,0)</f>
        <v>0</v>
      </c>
      <c r="BI594" s="169">
        <f>IF(N594="nulová",J594,0)</f>
        <v>0</v>
      </c>
      <c r="BJ594" s="17" t="s">
        <v>21</v>
      </c>
      <c r="BK594" s="169">
        <f>ROUND(I594*H594,2)</f>
        <v>0</v>
      </c>
      <c r="BL594" s="17" t="s">
        <v>173</v>
      </c>
      <c r="BM594" s="168" t="s">
        <v>1257</v>
      </c>
    </row>
    <row r="595" spans="2:65" s="12" customFormat="1" ht="10.199999999999999">
      <c r="B595" s="170"/>
      <c r="D595" s="171" t="s">
        <v>175</v>
      </c>
      <c r="E595" s="172" t="s">
        <v>1</v>
      </c>
      <c r="F595" s="173" t="s">
        <v>1258</v>
      </c>
      <c r="H595" s="174">
        <v>42.84</v>
      </c>
      <c r="I595" s="175"/>
      <c r="L595" s="170"/>
      <c r="M595" s="176"/>
      <c r="N595" s="177"/>
      <c r="O595" s="177"/>
      <c r="P595" s="177"/>
      <c r="Q595" s="177"/>
      <c r="R595" s="177"/>
      <c r="S595" s="177"/>
      <c r="T595" s="178"/>
      <c r="AT595" s="172" t="s">
        <v>175</v>
      </c>
      <c r="AU595" s="172" t="s">
        <v>88</v>
      </c>
      <c r="AV595" s="12" t="s">
        <v>88</v>
      </c>
      <c r="AW595" s="12" t="s">
        <v>36</v>
      </c>
      <c r="AX595" s="12" t="s">
        <v>21</v>
      </c>
      <c r="AY595" s="172" t="s">
        <v>166</v>
      </c>
    </row>
    <row r="596" spans="2:65" s="1" customFormat="1" ht="24" customHeight="1">
      <c r="B596" s="156"/>
      <c r="C596" s="157" t="s">
        <v>1259</v>
      </c>
      <c r="D596" s="157" t="s">
        <v>168</v>
      </c>
      <c r="E596" s="158" t="s">
        <v>1260</v>
      </c>
      <c r="F596" s="159" t="s">
        <v>1261</v>
      </c>
      <c r="G596" s="160" t="s">
        <v>197</v>
      </c>
      <c r="H596" s="161">
        <v>237.22</v>
      </c>
      <c r="I596" s="162"/>
      <c r="J596" s="163">
        <f>ROUND(I596*H596,2)</f>
        <v>0</v>
      </c>
      <c r="K596" s="159" t="s">
        <v>172</v>
      </c>
      <c r="L596" s="32"/>
      <c r="M596" s="164" t="s">
        <v>1</v>
      </c>
      <c r="N596" s="165" t="s">
        <v>45</v>
      </c>
      <c r="O596" s="55"/>
      <c r="P596" s="166">
        <f>O596*H596</f>
        <v>0</v>
      </c>
      <c r="Q596" s="166">
        <v>0</v>
      </c>
      <c r="R596" s="166">
        <f>Q596*H596</f>
        <v>0</v>
      </c>
      <c r="S596" s="166">
        <v>0.05</v>
      </c>
      <c r="T596" s="167">
        <f>S596*H596</f>
        <v>11.861000000000001</v>
      </c>
      <c r="AR596" s="168" t="s">
        <v>173</v>
      </c>
      <c r="AT596" s="168" t="s">
        <v>168</v>
      </c>
      <c r="AU596" s="168" t="s">
        <v>88</v>
      </c>
      <c r="AY596" s="17" t="s">
        <v>166</v>
      </c>
      <c r="BE596" s="169">
        <f>IF(N596="základní",J596,0)</f>
        <v>0</v>
      </c>
      <c r="BF596" s="169">
        <f>IF(N596="snížená",J596,0)</f>
        <v>0</v>
      </c>
      <c r="BG596" s="169">
        <f>IF(N596="zákl. přenesená",J596,0)</f>
        <v>0</v>
      </c>
      <c r="BH596" s="169">
        <f>IF(N596="sníž. přenesená",J596,0)</f>
        <v>0</v>
      </c>
      <c r="BI596" s="169">
        <f>IF(N596="nulová",J596,0)</f>
        <v>0</v>
      </c>
      <c r="BJ596" s="17" t="s">
        <v>21</v>
      </c>
      <c r="BK596" s="169">
        <f>ROUND(I596*H596,2)</f>
        <v>0</v>
      </c>
      <c r="BL596" s="17" t="s">
        <v>173</v>
      </c>
      <c r="BM596" s="168" t="s">
        <v>1262</v>
      </c>
    </row>
    <row r="597" spans="2:65" s="12" customFormat="1" ht="10.199999999999999">
      <c r="B597" s="170"/>
      <c r="D597" s="171" t="s">
        <v>175</v>
      </c>
      <c r="E597" s="172" t="s">
        <v>1</v>
      </c>
      <c r="F597" s="173" t="s">
        <v>1263</v>
      </c>
      <c r="H597" s="174">
        <v>237.22</v>
      </c>
      <c r="I597" s="175"/>
      <c r="L597" s="170"/>
      <c r="M597" s="176"/>
      <c r="N597" s="177"/>
      <c r="O597" s="177"/>
      <c r="P597" s="177"/>
      <c r="Q597" s="177"/>
      <c r="R597" s="177"/>
      <c r="S597" s="177"/>
      <c r="T597" s="178"/>
      <c r="AT597" s="172" t="s">
        <v>175</v>
      </c>
      <c r="AU597" s="172" t="s">
        <v>88</v>
      </c>
      <c r="AV597" s="12" t="s">
        <v>88</v>
      </c>
      <c r="AW597" s="12" t="s">
        <v>36</v>
      </c>
      <c r="AX597" s="12" t="s">
        <v>21</v>
      </c>
      <c r="AY597" s="172" t="s">
        <v>166</v>
      </c>
    </row>
    <row r="598" spans="2:65" s="1" customFormat="1" ht="36" customHeight="1">
      <c r="B598" s="156"/>
      <c r="C598" s="157" t="s">
        <v>580</v>
      </c>
      <c r="D598" s="157" t="s">
        <v>168</v>
      </c>
      <c r="E598" s="158" t="s">
        <v>1264</v>
      </c>
      <c r="F598" s="159" t="s">
        <v>1265</v>
      </c>
      <c r="G598" s="160" t="s">
        <v>197</v>
      </c>
      <c r="H598" s="161">
        <v>696</v>
      </c>
      <c r="I598" s="162"/>
      <c r="J598" s="163">
        <f>ROUND(I598*H598,2)</f>
        <v>0</v>
      </c>
      <c r="K598" s="159" t="s">
        <v>172</v>
      </c>
      <c r="L598" s="32"/>
      <c r="M598" s="164" t="s">
        <v>1</v>
      </c>
      <c r="N598" s="165" t="s">
        <v>45</v>
      </c>
      <c r="O598" s="55"/>
      <c r="P598" s="166">
        <f>O598*H598</f>
        <v>0</v>
      </c>
      <c r="Q598" s="166">
        <v>0</v>
      </c>
      <c r="R598" s="166">
        <f>Q598*H598</f>
        <v>0</v>
      </c>
      <c r="S598" s="166">
        <v>4.5999999999999999E-2</v>
      </c>
      <c r="T598" s="167">
        <f>S598*H598</f>
        <v>32.015999999999998</v>
      </c>
      <c r="AR598" s="168" t="s">
        <v>173</v>
      </c>
      <c r="AT598" s="168" t="s">
        <v>168</v>
      </c>
      <c r="AU598" s="168" t="s">
        <v>88</v>
      </c>
      <c r="AY598" s="17" t="s">
        <v>166</v>
      </c>
      <c r="BE598" s="169">
        <f>IF(N598="základní",J598,0)</f>
        <v>0</v>
      </c>
      <c r="BF598" s="169">
        <f>IF(N598="snížená",J598,0)</f>
        <v>0</v>
      </c>
      <c r="BG598" s="169">
        <f>IF(N598="zákl. přenesená",J598,0)</f>
        <v>0</v>
      </c>
      <c r="BH598" s="169">
        <f>IF(N598="sníž. přenesená",J598,0)</f>
        <v>0</v>
      </c>
      <c r="BI598" s="169">
        <f>IF(N598="nulová",J598,0)</f>
        <v>0</v>
      </c>
      <c r="BJ598" s="17" t="s">
        <v>21</v>
      </c>
      <c r="BK598" s="169">
        <f>ROUND(I598*H598,2)</f>
        <v>0</v>
      </c>
      <c r="BL598" s="17" t="s">
        <v>173</v>
      </c>
      <c r="BM598" s="168" t="s">
        <v>1266</v>
      </c>
    </row>
    <row r="599" spans="2:65" s="1" customFormat="1" ht="24" customHeight="1">
      <c r="B599" s="156"/>
      <c r="C599" s="157" t="s">
        <v>1267</v>
      </c>
      <c r="D599" s="157" t="s">
        <v>168</v>
      </c>
      <c r="E599" s="158" t="s">
        <v>1268</v>
      </c>
      <c r="F599" s="159" t="s">
        <v>1269</v>
      </c>
      <c r="G599" s="160" t="s">
        <v>191</v>
      </c>
      <c r="H599" s="161">
        <v>150.66800000000001</v>
      </c>
      <c r="I599" s="162"/>
      <c r="J599" s="163">
        <f>ROUND(I599*H599,2)</f>
        <v>0</v>
      </c>
      <c r="K599" s="159" t="s">
        <v>172</v>
      </c>
      <c r="L599" s="32"/>
      <c r="M599" s="164" t="s">
        <v>1</v>
      </c>
      <c r="N599" s="165" t="s">
        <v>45</v>
      </c>
      <c r="O599" s="55"/>
      <c r="P599" s="166">
        <f>O599*H599</f>
        <v>0</v>
      </c>
      <c r="Q599" s="166">
        <v>0</v>
      </c>
      <c r="R599" s="166">
        <f>Q599*H599</f>
        <v>0</v>
      </c>
      <c r="S599" s="166">
        <v>0</v>
      </c>
      <c r="T599" s="167">
        <f>S599*H599</f>
        <v>0</v>
      </c>
      <c r="AR599" s="168" t="s">
        <v>173</v>
      </c>
      <c r="AT599" s="168" t="s">
        <v>168</v>
      </c>
      <c r="AU599" s="168" t="s">
        <v>88</v>
      </c>
      <c r="AY599" s="17" t="s">
        <v>166</v>
      </c>
      <c r="BE599" s="169">
        <f>IF(N599="základní",J599,0)</f>
        <v>0</v>
      </c>
      <c r="BF599" s="169">
        <f>IF(N599="snížená",J599,0)</f>
        <v>0</v>
      </c>
      <c r="BG599" s="169">
        <f>IF(N599="zákl. přenesená",J599,0)</f>
        <v>0</v>
      </c>
      <c r="BH599" s="169">
        <f>IF(N599="sníž. přenesená",J599,0)</f>
        <v>0</v>
      </c>
      <c r="BI599" s="169">
        <f>IF(N599="nulová",J599,0)</f>
        <v>0</v>
      </c>
      <c r="BJ599" s="17" t="s">
        <v>21</v>
      </c>
      <c r="BK599" s="169">
        <f>ROUND(I599*H599,2)</f>
        <v>0</v>
      </c>
      <c r="BL599" s="17" t="s">
        <v>173</v>
      </c>
      <c r="BM599" s="168" t="s">
        <v>1270</v>
      </c>
    </row>
    <row r="600" spans="2:65" s="1" customFormat="1" ht="36" customHeight="1">
      <c r="B600" s="156"/>
      <c r="C600" s="157" t="s">
        <v>1271</v>
      </c>
      <c r="D600" s="157" t="s">
        <v>168</v>
      </c>
      <c r="E600" s="158" t="s">
        <v>1272</v>
      </c>
      <c r="F600" s="159" t="s">
        <v>1273</v>
      </c>
      <c r="G600" s="160" t="s">
        <v>191</v>
      </c>
      <c r="H600" s="161">
        <v>2109.3519999999999</v>
      </c>
      <c r="I600" s="162"/>
      <c r="J600" s="163">
        <f>ROUND(I600*H600,2)</f>
        <v>0</v>
      </c>
      <c r="K600" s="159" t="s">
        <v>172</v>
      </c>
      <c r="L600" s="32"/>
      <c r="M600" s="164" t="s">
        <v>1</v>
      </c>
      <c r="N600" s="165" t="s">
        <v>45</v>
      </c>
      <c r="O600" s="55"/>
      <c r="P600" s="166">
        <f>O600*H600</f>
        <v>0</v>
      </c>
      <c r="Q600" s="166">
        <v>0</v>
      </c>
      <c r="R600" s="166">
        <f>Q600*H600</f>
        <v>0</v>
      </c>
      <c r="S600" s="166">
        <v>0</v>
      </c>
      <c r="T600" s="167">
        <f>S600*H600</f>
        <v>0</v>
      </c>
      <c r="AR600" s="168" t="s">
        <v>173</v>
      </c>
      <c r="AT600" s="168" t="s">
        <v>168</v>
      </c>
      <c r="AU600" s="168" t="s">
        <v>88</v>
      </c>
      <c r="AY600" s="17" t="s">
        <v>166</v>
      </c>
      <c r="BE600" s="169">
        <f>IF(N600="základní",J600,0)</f>
        <v>0</v>
      </c>
      <c r="BF600" s="169">
        <f>IF(N600="snížená",J600,0)</f>
        <v>0</v>
      </c>
      <c r="BG600" s="169">
        <f>IF(N600="zákl. přenesená",J600,0)</f>
        <v>0</v>
      </c>
      <c r="BH600" s="169">
        <f>IF(N600="sníž. přenesená",J600,0)</f>
        <v>0</v>
      </c>
      <c r="BI600" s="169">
        <f>IF(N600="nulová",J600,0)</f>
        <v>0</v>
      </c>
      <c r="BJ600" s="17" t="s">
        <v>21</v>
      </c>
      <c r="BK600" s="169">
        <f>ROUND(I600*H600,2)</f>
        <v>0</v>
      </c>
      <c r="BL600" s="17" t="s">
        <v>173</v>
      </c>
      <c r="BM600" s="168" t="s">
        <v>1274</v>
      </c>
    </row>
    <row r="601" spans="2:65" s="12" customFormat="1" ht="10.199999999999999">
      <c r="B601" s="170"/>
      <c r="D601" s="171" t="s">
        <v>175</v>
      </c>
      <c r="E601" s="172" t="s">
        <v>1</v>
      </c>
      <c r="F601" s="173" t="s">
        <v>1275</v>
      </c>
      <c r="H601" s="174">
        <v>2109.3519999999999</v>
      </c>
      <c r="I601" s="175"/>
      <c r="L601" s="170"/>
      <c r="M601" s="176"/>
      <c r="N601" s="177"/>
      <c r="O601" s="177"/>
      <c r="P601" s="177"/>
      <c r="Q601" s="177"/>
      <c r="R601" s="177"/>
      <c r="S601" s="177"/>
      <c r="T601" s="178"/>
      <c r="AT601" s="172" t="s">
        <v>175</v>
      </c>
      <c r="AU601" s="172" t="s">
        <v>88</v>
      </c>
      <c r="AV601" s="12" t="s">
        <v>88</v>
      </c>
      <c r="AW601" s="12" t="s">
        <v>36</v>
      </c>
      <c r="AX601" s="12" t="s">
        <v>21</v>
      </c>
      <c r="AY601" s="172" t="s">
        <v>166</v>
      </c>
    </row>
    <row r="602" spans="2:65" s="1" customFormat="1" ht="36" customHeight="1">
      <c r="B602" s="156"/>
      <c r="C602" s="157" t="s">
        <v>1276</v>
      </c>
      <c r="D602" s="157" t="s">
        <v>168</v>
      </c>
      <c r="E602" s="158" t="s">
        <v>1277</v>
      </c>
      <c r="F602" s="159" t="s">
        <v>1278</v>
      </c>
      <c r="G602" s="160" t="s">
        <v>191</v>
      </c>
      <c r="H602" s="161">
        <v>150.66800000000001</v>
      </c>
      <c r="I602" s="162"/>
      <c r="J602" s="163">
        <f>ROUND(I602*H602,2)</f>
        <v>0</v>
      </c>
      <c r="K602" s="159" t="s">
        <v>172</v>
      </c>
      <c r="L602" s="32"/>
      <c r="M602" s="164" t="s">
        <v>1</v>
      </c>
      <c r="N602" s="165" t="s">
        <v>45</v>
      </c>
      <c r="O602" s="55"/>
      <c r="P602" s="166">
        <f>O602*H602</f>
        <v>0</v>
      </c>
      <c r="Q602" s="166">
        <v>0</v>
      </c>
      <c r="R602" s="166">
        <f>Q602*H602</f>
        <v>0</v>
      </c>
      <c r="S602" s="166">
        <v>0</v>
      </c>
      <c r="T602" s="167">
        <f>S602*H602</f>
        <v>0</v>
      </c>
      <c r="AR602" s="168" t="s">
        <v>173</v>
      </c>
      <c r="AT602" s="168" t="s">
        <v>168</v>
      </c>
      <c r="AU602" s="168" t="s">
        <v>88</v>
      </c>
      <c r="AY602" s="17" t="s">
        <v>166</v>
      </c>
      <c r="BE602" s="169">
        <f>IF(N602="základní",J602,0)</f>
        <v>0</v>
      </c>
      <c r="BF602" s="169">
        <f>IF(N602="snížená",J602,0)</f>
        <v>0</v>
      </c>
      <c r="BG602" s="169">
        <f>IF(N602="zákl. přenesená",J602,0)</f>
        <v>0</v>
      </c>
      <c r="BH602" s="169">
        <f>IF(N602="sníž. přenesená",J602,0)</f>
        <v>0</v>
      </c>
      <c r="BI602" s="169">
        <f>IF(N602="nulová",J602,0)</f>
        <v>0</v>
      </c>
      <c r="BJ602" s="17" t="s">
        <v>21</v>
      </c>
      <c r="BK602" s="169">
        <f>ROUND(I602*H602,2)</f>
        <v>0</v>
      </c>
      <c r="BL602" s="17" t="s">
        <v>173</v>
      </c>
      <c r="BM602" s="168" t="s">
        <v>1279</v>
      </c>
    </row>
    <row r="603" spans="2:65" s="1" customFormat="1" ht="24" customHeight="1">
      <c r="B603" s="156"/>
      <c r="C603" s="157" t="s">
        <v>1280</v>
      </c>
      <c r="D603" s="157" t="s">
        <v>168</v>
      </c>
      <c r="E603" s="158" t="s">
        <v>1281</v>
      </c>
      <c r="F603" s="159" t="s">
        <v>1282</v>
      </c>
      <c r="G603" s="160" t="s">
        <v>191</v>
      </c>
      <c r="H603" s="161">
        <v>34.67</v>
      </c>
      <c r="I603" s="162"/>
      <c r="J603" s="163">
        <f>ROUND(I603*H603,2)</f>
        <v>0</v>
      </c>
      <c r="K603" s="159" t="s">
        <v>172</v>
      </c>
      <c r="L603" s="32"/>
      <c r="M603" s="164" t="s">
        <v>1</v>
      </c>
      <c r="N603" s="165" t="s">
        <v>45</v>
      </c>
      <c r="O603" s="55"/>
      <c r="P603" s="166">
        <f>O603*H603</f>
        <v>0</v>
      </c>
      <c r="Q603" s="166">
        <v>0</v>
      </c>
      <c r="R603" s="166">
        <f>Q603*H603</f>
        <v>0</v>
      </c>
      <c r="S603" s="166">
        <v>0</v>
      </c>
      <c r="T603" s="167">
        <f>S603*H603</f>
        <v>0</v>
      </c>
      <c r="AR603" s="168" t="s">
        <v>173</v>
      </c>
      <c r="AT603" s="168" t="s">
        <v>168</v>
      </c>
      <c r="AU603" s="168" t="s">
        <v>88</v>
      </c>
      <c r="AY603" s="17" t="s">
        <v>166</v>
      </c>
      <c r="BE603" s="169">
        <f>IF(N603="základní",J603,0)</f>
        <v>0</v>
      </c>
      <c r="BF603" s="169">
        <f>IF(N603="snížená",J603,0)</f>
        <v>0</v>
      </c>
      <c r="BG603" s="169">
        <f>IF(N603="zákl. přenesená",J603,0)</f>
        <v>0</v>
      </c>
      <c r="BH603" s="169">
        <f>IF(N603="sníž. přenesená",J603,0)</f>
        <v>0</v>
      </c>
      <c r="BI603" s="169">
        <f>IF(N603="nulová",J603,0)</f>
        <v>0</v>
      </c>
      <c r="BJ603" s="17" t="s">
        <v>21</v>
      </c>
      <c r="BK603" s="169">
        <f>ROUND(I603*H603,2)</f>
        <v>0</v>
      </c>
      <c r="BL603" s="17" t="s">
        <v>173</v>
      </c>
      <c r="BM603" s="168" t="s">
        <v>1283</v>
      </c>
    </row>
    <row r="604" spans="2:65" s="1" customFormat="1" ht="24" customHeight="1">
      <c r="B604" s="156"/>
      <c r="C604" s="157" t="s">
        <v>1284</v>
      </c>
      <c r="D604" s="157" t="s">
        <v>168</v>
      </c>
      <c r="E604" s="158" t="s">
        <v>1285</v>
      </c>
      <c r="F604" s="159" t="s">
        <v>1286</v>
      </c>
      <c r="G604" s="160" t="s">
        <v>1287</v>
      </c>
      <c r="H604" s="161">
        <v>108.22</v>
      </c>
      <c r="I604" s="162"/>
      <c r="J604" s="163">
        <f>ROUND(I604*H604,2)</f>
        <v>0</v>
      </c>
      <c r="K604" s="159" t="s">
        <v>172</v>
      </c>
      <c r="L604" s="32"/>
      <c r="M604" s="164" t="s">
        <v>1</v>
      </c>
      <c r="N604" s="165" t="s">
        <v>45</v>
      </c>
      <c r="O604" s="55"/>
      <c r="P604" s="166">
        <f>O604*H604</f>
        <v>0</v>
      </c>
      <c r="Q604" s="166">
        <v>0</v>
      </c>
      <c r="R604" s="166">
        <f>Q604*H604</f>
        <v>0</v>
      </c>
      <c r="S604" s="166">
        <v>0</v>
      </c>
      <c r="T604" s="167">
        <f>S604*H604</f>
        <v>0</v>
      </c>
      <c r="AR604" s="168" t="s">
        <v>173</v>
      </c>
      <c r="AT604" s="168" t="s">
        <v>168</v>
      </c>
      <c r="AU604" s="168" t="s">
        <v>88</v>
      </c>
      <c r="AY604" s="17" t="s">
        <v>166</v>
      </c>
      <c r="BE604" s="169">
        <f>IF(N604="základní",J604,0)</f>
        <v>0</v>
      </c>
      <c r="BF604" s="169">
        <f>IF(N604="snížená",J604,0)</f>
        <v>0</v>
      </c>
      <c r="BG604" s="169">
        <f>IF(N604="zákl. přenesená",J604,0)</f>
        <v>0</v>
      </c>
      <c r="BH604" s="169">
        <f>IF(N604="sníž. přenesená",J604,0)</f>
        <v>0</v>
      </c>
      <c r="BI604" s="169">
        <f>IF(N604="nulová",J604,0)</f>
        <v>0</v>
      </c>
      <c r="BJ604" s="17" t="s">
        <v>21</v>
      </c>
      <c r="BK604" s="169">
        <f>ROUND(I604*H604,2)</f>
        <v>0</v>
      </c>
      <c r="BL604" s="17" t="s">
        <v>173</v>
      </c>
      <c r="BM604" s="168" t="s">
        <v>1288</v>
      </c>
    </row>
    <row r="605" spans="2:65" s="1" customFormat="1" ht="24" customHeight="1">
      <c r="B605" s="156"/>
      <c r="C605" s="157" t="s">
        <v>1289</v>
      </c>
      <c r="D605" s="157" t="s">
        <v>168</v>
      </c>
      <c r="E605" s="158" t="s">
        <v>1290</v>
      </c>
      <c r="F605" s="159" t="s">
        <v>1291</v>
      </c>
      <c r="G605" s="160" t="s">
        <v>191</v>
      </c>
      <c r="H605" s="161">
        <v>2.31</v>
      </c>
      <c r="I605" s="162"/>
      <c r="J605" s="163">
        <f>ROUND(I605*H605,2)</f>
        <v>0</v>
      </c>
      <c r="K605" s="159" t="s">
        <v>172</v>
      </c>
      <c r="L605" s="32"/>
      <c r="M605" s="164" t="s">
        <v>1</v>
      </c>
      <c r="N605" s="165" t="s">
        <v>45</v>
      </c>
      <c r="O605" s="55"/>
      <c r="P605" s="166">
        <f>O605*H605</f>
        <v>0</v>
      </c>
      <c r="Q605" s="166">
        <v>0</v>
      </c>
      <c r="R605" s="166">
        <f>Q605*H605</f>
        <v>0</v>
      </c>
      <c r="S605" s="166">
        <v>0</v>
      </c>
      <c r="T605" s="167">
        <f>S605*H605</f>
        <v>0</v>
      </c>
      <c r="AR605" s="168" t="s">
        <v>173</v>
      </c>
      <c r="AT605" s="168" t="s">
        <v>168</v>
      </c>
      <c r="AU605" s="168" t="s">
        <v>88</v>
      </c>
      <c r="AY605" s="17" t="s">
        <v>166</v>
      </c>
      <c r="BE605" s="169">
        <f>IF(N605="základní",J605,0)</f>
        <v>0</v>
      </c>
      <c r="BF605" s="169">
        <f>IF(N605="snížená",J605,0)</f>
        <v>0</v>
      </c>
      <c r="BG605" s="169">
        <f>IF(N605="zákl. přenesená",J605,0)</f>
        <v>0</v>
      </c>
      <c r="BH605" s="169">
        <f>IF(N605="sníž. přenesená",J605,0)</f>
        <v>0</v>
      </c>
      <c r="BI605" s="169">
        <f>IF(N605="nulová",J605,0)</f>
        <v>0</v>
      </c>
      <c r="BJ605" s="17" t="s">
        <v>21</v>
      </c>
      <c r="BK605" s="169">
        <f>ROUND(I605*H605,2)</f>
        <v>0</v>
      </c>
      <c r="BL605" s="17" t="s">
        <v>173</v>
      </c>
      <c r="BM605" s="168" t="s">
        <v>1292</v>
      </c>
    </row>
    <row r="606" spans="2:65" s="1" customFormat="1" ht="24" customHeight="1">
      <c r="B606" s="156"/>
      <c r="C606" s="157" t="s">
        <v>1293</v>
      </c>
      <c r="D606" s="157" t="s">
        <v>168</v>
      </c>
      <c r="E606" s="158" t="s">
        <v>1294</v>
      </c>
      <c r="F606" s="159" t="s">
        <v>1295</v>
      </c>
      <c r="G606" s="160" t="s">
        <v>191</v>
      </c>
      <c r="H606" s="161">
        <v>5.48</v>
      </c>
      <c r="I606" s="162"/>
      <c r="J606" s="163">
        <f>ROUND(I606*H606,2)</f>
        <v>0</v>
      </c>
      <c r="K606" s="159" t="s">
        <v>172</v>
      </c>
      <c r="L606" s="32"/>
      <c r="M606" s="164" t="s">
        <v>1</v>
      </c>
      <c r="N606" s="165" t="s">
        <v>45</v>
      </c>
      <c r="O606" s="55"/>
      <c r="P606" s="166">
        <f>O606*H606</f>
        <v>0</v>
      </c>
      <c r="Q606" s="166">
        <v>0</v>
      </c>
      <c r="R606" s="166">
        <f>Q606*H606</f>
        <v>0</v>
      </c>
      <c r="S606" s="166">
        <v>0</v>
      </c>
      <c r="T606" s="167">
        <f>S606*H606</f>
        <v>0</v>
      </c>
      <c r="AR606" s="168" t="s">
        <v>173</v>
      </c>
      <c r="AT606" s="168" t="s">
        <v>168</v>
      </c>
      <c r="AU606" s="168" t="s">
        <v>88</v>
      </c>
      <c r="AY606" s="17" t="s">
        <v>166</v>
      </c>
      <c r="BE606" s="169">
        <f>IF(N606="základní",J606,0)</f>
        <v>0</v>
      </c>
      <c r="BF606" s="169">
        <f>IF(N606="snížená",J606,0)</f>
        <v>0</v>
      </c>
      <c r="BG606" s="169">
        <f>IF(N606="zákl. přenesená",J606,0)</f>
        <v>0</v>
      </c>
      <c r="BH606" s="169">
        <f>IF(N606="sníž. přenesená",J606,0)</f>
        <v>0</v>
      </c>
      <c r="BI606" s="169">
        <f>IF(N606="nulová",J606,0)</f>
        <v>0</v>
      </c>
      <c r="BJ606" s="17" t="s">
        <v>21</v>
      </c>
      <c r="BK606" s="169">
        <f>ROUND(I606*H606,2)</f>
        <v>0</v>
      </c>
      <c r="BL606" s="17" t="s">
        <v>173</v>
      </c>
      <c r="BM606" s="168" t="s">
        <v>1296</v>
      </c>
    </row>
    <row r="607" spans="2:65" s="11" customFormat="1" ht="22.8" customHeight="1">
      <c r="B607" s="143"/>
      <c r="D607" s="144" t="s">
        <v>79</v>
      </c>
      <c r="E607" s="154" t="s">
        <v>244</v>
      </c>
      <c r="F607" s="154" t="s">
        <v>245</v>
      </c>
      <c r="I607" s="146"/>
      <c r="J607" s="155">
        <f>BK607</f>
        <v>0</v>
      </c>
      <c r="L607" s="143"/>
      <c r="M607" s="148"/>
      <c r="N607" s="149"/>
      <c r="O607" s="149"/>
      <c r="P607" s="150">
        <f>P608</f>
        <v>0</v>
      </c>
      <c r="Q607" s="149"/>
      <c r="R607" s="150">
        <f>R608</f>
        <v>0</v>
      </c>
      <c r="S607" s="149"/>
      <c r="T607" s="151">
        <f>T608</f>
        <v>0</v>
      </c>
      <c r="AR607" s="144" t="s">
        <v>21</v>
      </c>
      <c r="AT607" s="152" t="s">
        <v>79</v>
      </c>
      <c r="AU607" s="152" t="s">
        <v>21</v>
      </c>
      <c r="AY607" s="144" t="s">
        <v>166</v>
      </c>
      <c r="BK607" s="153">
        <f>BK608</f>
        <v>0</v>
      </c>
    </row>
    <row r="608" spans="2:65" s="1" customFormat="1" ht="48" customHeight="1">
      <c r="B608" s="156"/>
      <c r="C608" s="157" t="s">
        <v>1297</v>
      </c>
      <c r="D608" s="157" t="s">
        <v>168</v>
      </c>
      <c r="E608" s="158" t="s">
        <v>1298</v>
      </c>
      <c r="F608" s="159" t="s">
        <v>1299</v>
      </c>
      <c r="G608" s="160" t="s">
        <v>191</v>
      </c>
      <c r="H608" s="161">
        <v>266.28500000000003</v>
      </c>
      <c r="I608" s="162"/>
      <c r="J608" s="163">
        <f>ROUND(I608*H608,2)</f>
        <v>0</v>
      </c>
      <c r="K608" s="159" t="s">
        <v>172</v>
      </c>
      <c r="L608" s="32"/>
      <c r="M608" s="164" t="s">
        <v>1</v>
      </c>
      <c r="N608" s="165" t="s">
        <v>45</v>
      </c>
      <c r="O608" s="55"/>
      <c r="P608" s="166">
        <f>O608*H608</f>
        <v>0</v>
      </c>
      <c r="Q608" s="166">
        <v>0</v>
      </c>
      <c r="R608" s="166">
        <f>Q608*H608</f>
        <v>0</v>
      </c>
      <c r="S608" s="166">
        <v>0</v>
      </c>
      <c r="T608" s="167">
        <f>S608*H608</f>
        <v>0</v>
      </c>
      <c r="AR608" s="168" t="s">
        <v>173</v>
      </c>
      <c r="AT608" s="168" t="s">
        <v>168</v>
      </c>
      <c r="AU608" s="168" t="s">
        <v>88</v>
      </c>
      <c r="AY608" s="17" t="s">
        <v>166</v>
      </c>
      <c r="BE608" s="169">
        <f>IF(N608="základní",J608,0)</f>
        <v>0</v>
      </c>
      <c r="BF608" s="169">
        <f>IF(N608="snížená",J608,0)</f>
        <v>0</v>
      </c>
      <c r="BG608" s="169">
        <f>IF(N608="zákl. přenesená",J608,0)</f>
        <v>0</v>
      </c>
      <c r="BH608" s="169">
        <f>IF(N608="sníž. přenesená",J608,0)</f>
        <v>0</v>
      </c>
      <c r="BI608" s="169">
        <f>IF(N608="nulová",J608,0)</f>
        <v>0</v>
      </c>
      <c r="BJ608" s="17" t="s">
        <v>21</v>
      </c>
      <c r="BK608" s="169">
        <f>ROUND(I608*H608,2)</f>
        <v>0</v>
      </c>
      <c r="BL608" s="17" t="s">
        <v>173</v>
      </c>
      <c r="BM608" s="168" t="s">
        <v>1300</v>
      </c>
    </row>
    <row r="609" spans="2:65" s="11" customFormat="1" ht="25.95" customHeight="1">
      <c r="B609" s="143"/>
      <c r="D609" s="144" t="s">
        <v>79</v>
      </c>
      <c r="E609" s="145" t="s">
        <v>250</v>
      </c>
      <c r="F609" s="145" t="s">
        <v>251</v>
      </c>
      <c r="I609" s="146"/>
      <c r="J609" s="147">
        <f>BK609</f>
        <v>0</v>
      </c>
      <c r="L609" s="143"/>
      <c r="M609" s="148"/>
      <c r="N609" s="149"/>
      <c r="O609" s="149"/>
      <c r="P609" s="150">
        <f>P610+P655+P661+P697+P702+P743+P758+P796+P804+P863+P905+P934+P964+P981+P1036+P1048</f>
        <v>0</v>
      </c>
      <c r="Q609" s="149"/>
      <c r="R609" s="150">
        <f>R610+R655+R661+R697+R702+R743+R758+R796+R804+R863+R905+R934+R964+R981+R1036+R1048</f>
        <v>37.492723880000007</v>
      </c>
      <c r="S609" s="149"/>
      <c r="T609" s="151">
        <f>T610+T655+T661+T697+T702+T743+T758+T796+T804+T863+T905+T934+T964+T981+T1036+T1048</f>
        <v>0.21808149999999998</v>
      </c>
      <c r="AR609" s="144" t="s">
        <v>88</v>
      </c>
      <c r="AT609" s="152" t="s">
        <v>79</v>
      </c>
      <c r="AU609" s="152" t="s">
        <v>80</v>
      </c>
      <c r="AY609" s="144" t="s">
        <v>166</v>
      </c>
      <c r="BK609" s="153">
        <f>BK610+BK655+BK661+BK697+BK702+BK743+BK758+BK796+BK804+BK863+BK905+BK934+BK964+BK981+BK1036+BK1048</f>
        <v>0</v>
      </c>
    </row>
    <row r="610" spans="2:65" s="11" customFormat="1" ht="22.8" customHeight="1">
      <c r="B610" s="143"/>
      <c r="D610" s="144" t="s">
        <v>79</v>
      </c>
      <c r="E610" s="154" t="s">
        <v>1301</v>
      </c>
      <c r="F610" s="154" t="s">
        <v>1302</v>
      </c>
      <c r="I610" s="146"/>
      <c r="J610" s="155">
        <f>BK610</f>
        <v>0</v>
      </c>
      <c r="L610" s="143"/>
      <c r="M610" s="148"/>
      <c r="N610" s="149"/>
      <c r="O610" s="149"/>
      <c r="P610" s="150">
        <f>SUM(P611:P654)</f>
        <v>0</v>
      </c>
      <c r="Q610" s="149"/>
      <c r="R610" s="150">
        <f>SUM(R611:R654)</f>
        <v>1.64432</v>
      </c>
      <c r="S610" s="149"/>
      <c r="T610" s="151">
        <f>SUM(T611:T654)</f>
        <v>0</v>
      </c>
      <c r="AR610" s="144" t="s">
        <v>88</v>
      </c>
      <c r="AT610" s="152" t="s">
        <v>79</v>
      </c>
      <c r="AU610" s="152" t="s">
        <v>21</v>
      </c>
      <c r="AY610" s="144" t="s">
        <v>166</v>
      </c>
      <c r="BK610" s="153">
        <f>SUM(BK611:BK654)</f>
        <v>0</v>
      </c>
    </row>
    <row r="611" spans="2:65" s="1" customFormat="1" ht="36" customHeight="1">
      <c r="B611" s="156"/>
      <c r="C611" s="157" t="s">
        <v>1303</v>
      </c>
      <c r="D611" s="157" t="s">
        <v>168</v>
      </c>
      <c r="E611" s="158" t="s">
        <v>1304</v>
      </c>
      <c r="F611" s="159" t="s">
        <v>1305</v>
      </c>
      <c r="G611" s="160" t="s">
        <v>197</v>
      </c>
      <c r="H611" s="161">
        <v>159.67400000000001</v>
      </c>
      <c r="I611" s="162"/>
      <c r="J611" s="163">
        <f>ROUND(I611*H611,2)</f>
        <v>0</v>
      </c>
      <c r="K611" s="159" t="s">
        <v>172</v>
      </c>
      <c r="L611" s="32"/>
      <c r="M611" s="164" t="s">
        <v>1</v>
      </c>
      <c r="N611" s="165" t="s">
        <v>45</v>
      </c>
      <c r="O611" s="55"/>
      <c r="P611" s="166">
        <f>O611*H611</f>
        <v>0</v>
      </c>
      <c r="Q611" s="166">
        <v>0</v>
      </c>
      <c r="R611" s="166">
        <f>Q611*H611</f>
        <v>0</v>
      </c>
      <c r="S611" s="166">
        <v>0</v>
      </c>
      <c r="T611" s="167">
        <f>S611*H611</f>
        <v>0</v>
      </c>
      <c r="AR611" s="168" t="s">
        <v>246</v>
      </c>
      <c r="AT611" s="168" t="s">
        <v>168</v>
      </c>
      <c r="AU611" s="168" t="s">
        <v>88</v>
      </c>
      <c r="AY611" s="17" t="s">
        <v>166</v>
      </c>
      <c r="BE611" s="169">
        <f>IF(N611="základní",J611,0)</f>
        <v>0</v>
      </c>
      <c r="BF611" s="169">
        <f>IF(N611="snížená",J611,0)</f>
        <v>0</v>
      </c>
      <c r="BG611" s="169">
        <f>IF(N611="zákl. přenesená",J611,0)</f>
        <v>0</v>
      </c>
      <c r="BH611" s="169">
        <f>IF(N611="sníž. přenesená",J611,0)</f>
        <v>0</v>
      </c>
      <c r="BI611" s="169">
        <f>IF(N611="nulová",J611,0)</f>
        <v>0</v>
      </c>
      <c r="BJ611" s="17" t="s">
        <v>21</v>
      </c>
      <c r="BK611" s="169">
        <f>ROUND(I611*H611,2)</f>
        <v>0</v>
      </c>
      <c r="BL611" s="17" t="s">
        <v>246</v>
      </c>
      <c r="BM611" s="168" t="s">
        <v>1306</v>
      </c>
    </row>
    <row r="612" spans="2:65" s="12" customFormat="1" ht="10.199999999999999">
      <c r="B612" s="170"/>
      <c r="D612" s="171" t="s">
        <v>175</v>
      </c>
      <c r="E612" s="172" t="s">
        <v>1</v>
      </c>
      <c r="F612" s="173" t="s">
        <v>1307</v>
      </c>
      <c r="H612" s="174">
        <v>39.384</v>
      </c>
      <c r="I612" s="175"/>
      <c r="L612" s="170"/>
      <c r="M612" s="176"/>
      <c r="N612" s="177"/>
      <c r="O612" s="177"/>
      <c r="P612" s="177"/>
      <c r="Q612" s="177"/>
      <c r="R612" s="177"/>
      <c r="S612" s="177"/>
      <c r="T612" s="178"/>
      <c r="AT612" s="172" t="s">
        <v>175</v>
      </c>
      <c r="AU612" s="172" t="s">
        <v>88</v>
      </c>
      <c r="AV612" s="12" t="s">
        <v>88</v>
      </c>
      <c r="AW612" s="12" t="s">
        <v>36</v>
      </c>
      <c r="AX612" s="12" t="s">
        <v>80</v>
      </c>
      <c r="AY612" s="172" t="s">
        <v>166</v>
      </c>
    </row>
    <row r="613" spans="2:65" s="14" customFormat="1" ht="10.199999999999999">
      <c r="B613" s="205"/>
      <c r="D613" s="171" t="s">
        <v>175</v>
      </c>
      <c r="E613" s="206" t="s">
        <v>1</v>
      </c>
      <c r="F613" s="207" t="s">
        <v>675</v>
      </c>
      <c r="H613" s="208">
        <v>39.384</v>
      </c>
      <c r="I613" s="209"/>
      <c r="L613" s="205"/>
      <c r="M613" s="210"/>
      <c r="N613" s="211"/>
      <c r="O613" s="211"/>
      <c r="P613" s="211"/>
      <c r="Q613" s="211"/>
      <c r="R613" s="211"/>
      <c r="S613" s="211"/>
      <c r="T613" s="212"/>
      <c r="AT613" s="206" t="s">
        <v>175</v>
      </c>
      <c r="AU613" s="206" t="s">
        <v>88</v>
      </c>
      <c r="AV613" s="14" t="s">
        <v>181</v>
      </c>
      <c r="AW613" s="14" t="s">
        <v>36</v>
      </c>
      <c r="AX613" s="14" t="s">
        <v>80</v>
      </c>
      <c r="AY613" s="206" t="s">
        <v>166</v>
      </c>
    </row>
    <row r="614" spans="2:65" s="12" customFormat="1" ht="10.199999999999999">
      <c r="B614" s="170"/>
      <c r="D614" s="171" t="s">
        <v>175</v>
      </c>
      <c r="E614" s="172" t="s">
        <v>1</v>
      </c>
      <c r="F614" s="173" t="s">
        <v>1308</v>
      </c>
      <c r="H614" s="174">
        <v>15.66</v>
      </c>
      <c r="I614" s="175"/>
      <c r="L614" s="170"/>
      <c r="M614" s="176"/>
      <c r="N614" s="177"/>
      <c r="O614" s="177"/>
      <c r="P614" s="177"/>
      <c r="Q614" s="177"/>
      <c r="R614" s="177"/>
      <c r="S614" s="177"/>
      <c r="T614" s="178"/>
      <c r="AT614" s="172" t="s">
        <v>175</v>
      </c>
      <c r="AU614" s="172" t="s">
        <v>88</v>
      </c>
      <c r="AV614" s="12" t="s">
        <v>88</v>
      </c>
      <c r="AW614" s="12" t="s">
        <v>36</v>
      </c>
      <c r="AX614" s="12" t="s">
        <v>80</v>
      </c>
      <c r="AY614" s="172" t="s">
        <v>166</v>
      </c>
    </row>
    <row r="615" spans="2:65" s="12" customFormat="1" ht="10.199999999999999">
      <c r="B615" s="170"/>
      <c r="D615" s="171" t="s">
        <v>175</v>
      </c>
      <c r="E615" s="172" t="s">
        <v>1</v>
      </c>
      <c r="F615" s="173" t="s">
        <v>1309</v>
      </c>
      <c r="H615" s="174">
        <v>28.45</v>
      </c>
      <c r="I615" s="175"/>
      <c r="L615" s="170"/>
      <c r="M615" s="176"/>
      <c r="N615" s="177"/>
      <c r="O615" s="177"/>
      <c r="P615" s="177"/>
      <c r="Q615" s="177"/>
      <c r="R615" s="177"/>
      <c r="S615" s="177"/>
      <c r="T615" s="178"/>
      <c r="AT615" s="172" t="s">
        <v>175</v>
      </c>
      <c r="AU615" s="172" t="s">
        <v>88</v>
      </c>
      <c r="AV615" s="12" t="s">
        <v>88</v>
      </c>
      <c r="AW615" s="12" t="s">
        <v>36</v>
      </c>
      <c r="AX615" s="12" t="s">
        <v>80</v>
      </c>
      <c r="AY615" s="172" t="s">
        <v>166</v>
      </c>
    </row>
    <row r="616" spans="2:65" s="12" customFormat="1" ht="10.199999999999999">
      <c r="B616" s="170"/>
      <c r="D616" s="171" t="s">
        <v>175</v>
      </c>
      <c r="E616" s="172" t="s">
        <v>1</v>
      </c>
      <c r="F616" s="173" t="s">
        <v>1310</v>
      </c>
      <c r="H616" s="174">
        <v>23.3</v>
      </c>
      <c r="I616" s="175"/>
      <c r="L616" s="170"/>
      <c r="M616" s="176"/>
      <c r="N616" s="177"/>
      <c r="O616" s="177"/>
      <c r="P616" s="177"/>
      <c r="Q616" s="177"/>
      <c r="R616" s="177"/>
      <c r="S616" s="177"/>
      <c r="T616" s="178"/>
      <c r="AT616" s="172" t="s">
        <v>175</v>
      </c>
      <c r="AU616" s="172" t="s">
        <v>88</v>
      </c>
      <c r="AV616" s="12" t="s">
        <v>88</v>
      </c>
      <c r="AW616" s="12" t="s">
        <v>36</v>
      </c>
      <c r="AX616" s="12" t="s">
        <v>80</v>
      </c>
      <c r="AY616" s="172" t="s">
        <v>166</v>
      </c>
    </row>
    <row r="617" spans="2:65" s="12" customFormat="1" ht="10.199999999999999">
      <c r="B617" s="170"/>
      <c r="D617" s="171" t="s">
        <v>175</v>
      </c>
      <c r="E617" s="172" t="s">
        <v>1</v>
      </c>
      <c r="F617" s="173" t="s">
        <v>1311</v>
      </c>
      <c r="H617" s="174">
        <v>39.9</v>
      </c>
      <c r="I617" s="175"/>
      <c r="L617" s="170"/>
      <c r="M617" s="176"/>
      <c r="N617" s="177"/>
      <c r="O617" s="177"/>
      <c r="P617" s="177"/>
      <c r="Q617" s="177"/>
      <c r="R617" s="177"/>
      <c r="S617" s="177"/>
      <c r="T617" s="178"/>
      <c r="AT617" s="172" t="s">
        <v>175</v>
      </c>
      <c r="AU617" s="172" t="s">
        <v>88</v>
      </c>
      <c r="AV617" s="12" t="s">
        <v>88</v>
      </c>
      <c r="AW617" s="12" t="s">
        <v>36</v>
      </c>
      <c r="AX617" s="12" t="s">
        <v>80</v>
      </c>
      <c r="AY617" s="172" t="s">
        <v>166</v>
      </c>
    </row>
    <row r="618" spans="2:65" s="14" customFormat="1" ht="10.199999999999999">
      <c r="B618" s="205"/>
      <c r="D618" s="171" t="s">
        <v>175</v>
      </c>
      <c r="E618" s="206" t="s">
        <v>1</v>
      </c>
      <c r="F618" s="207" t="s">
        <v>675</v>
      </c>
      <c r="H618" s="208">
        <v>107.31</v>
      </c>
      <c r="I618" s="209"/>
      <c r="L618" s="205"/>
      <c r="M618" s="210"/>
      <c r="N618" s="211"/>
      <c r="O618" s="211"/>
      <c r="P618" s="211"/>
      <c r="Q618" s="211"/>
      <c r="R618" s="211"/>
      <c r="S618" s="211"/>
      <c r="T618" s="212"/>
      <c r="AT618" s="206" t="s">
        <v>175</v>
      </c>
      <c r="AU618" s="206" t="s">
        <v>88</v>
      </c>
      <c r="AV618" s="14" t="s">
        <v>181</v>
      </c>
      <c r="AW618" s="14" t="s">
        <v>36</v>
      </c>
      <c r="AX618" s="14" t="s">
        <v>80</v>
      </c>
      <c r="AY618" s="206" t="s">
        <v>166</v>
      </c>
    </row>
    <row r="619" spans="2:65" s="12" customFormat="1" ht="10.199999999999999">
      <c r="B619" s="170"/>
      <c r="D619" s="171" t="s">
        <v>175</v>
      </c>
      <c r="E619" s="172" t="s">
        <v>1</v>
      </c>
      <c r="F619" s="173" t="s">
        <v>1312</v>
      </c>
      <c r="H619" s="174">
        <v>0.68</v>
      </c>
      <c r="I619" s="175"/>
      <c r="L619" s="170"/>
      <c r="M619" s="176"/>
      <c r="N619" s="177"/>
      <c r="O619" s="177"/>
      <c r="P619" s="177"/>
      <c r="Q619" s="177"/>
      <c r="R619" s="177"/>
      <c r="S619" s="177"/>
      <c r="T619" s="178"/>
      <c r="AT619" s="172" t="s">
        <v>175</v>
      </c>
      <c r="AU619" s="172" t="s">
        <v>88</v>
      </c>
      <c r="AV619" s="12" t="s">
        <v>88</v>
      </c>
      <c r="AW619" s="12" t="s">
        <v>36</v>
      </c>
      <c r="AX619" s="12" t="s">
        <v>80</v>
      </c>
      <c r="AY619" s="172" t="s">
        <v>166</v>
      </c>
    </row>
    <row r="620" spans="2:65" s="12" customFormat="1" ht="10.199999999999999">
      <c r="B620" s="170"/>
      <c r="D620" s="171" t="s">
        <v>175</v>
      </c>
      <c r="E620" s="172" t="s">
        <v>1</v>
      </c>
      <c r="F620" s="173" t="s">
        <v>1313</v>
      </c>
      <c r="H620" s="174">
        <v>1.7</v>
      </c>
      <c r="I620" s="175"/>
      <c r="L620" s="170"/>
      <c r="M620" s="176"/>
      <c r="N620" s="177"/>
      <c r="O620" s="177"/>
      <c r="P620" s="177"/>
      <c r="Q620" s="177"/>
      <c r="R620" s="177"/>
      <c r="S620" s="177"/>
      <c r="T620" s="178"/>
      <c r="AT620" s="172" t="s">
        <v>175</v>
      </c>
      <c r="AU620" s="172" t="s">
        <v>88</v>
      </c>
      <c r="AV620" s="12" t="s">
        <v>88</v>
      </c>
      <c r="AW620" s="12" t="s">
        <v>36</v>
      </c>
      <c r="AX620" s="12" t="s">
        <v>80</v>
      </c>
      <c r="AY620" s="172" t="s">
        <v>166</v>
      </c>
    </row>
    <row r="621" spans="2:65" s="12" customFormat="1" ht="10.199999999999999">
      <c r="B621" s="170"/>
      <c r="D621" s="171" t="s">
        <v>175</v>
      </c>
      <c r="E621" s="172" t="s">
        <v>1</v>
      </c>
      <c r="F621" s="173" t="s">
        <v>1314</v>
      </c>
      <c r="H621" s="174">
        <v>0.56000000000000005</v>
      </c>
      <c r="I621" s="175"/>
      <c r="L621" s="170"/>
      <c r="M621" s="176"/>
      <c r="N621" s="177"/>
      <c r="O621" s="177"/>
      <c r="P621" s="177"/>
      <c r="Q621" s="177"/>
      <c r="R621" s="177"/>
      <c r="S621" s="177"/>
      <c r="T621" s="178"/>
      <c r="AT621" s="172" t="s">
        <v>175</v>
      </c>
      <c r="AU621" s="172" t="s">
        <v>88</v>
      </c>
      <c r="AV621" s="12" t="s">
        <v>88</v>
      </c>
      <c r="AW621" s="12" t="s">
        <v>36</v>
      </c>
      <c r="AX621" s="12" t="s">
        <v>80</v>
      </c>
      <c r="AY621" s="172" t="s">
        <v>166</v>
      </c>
    </row>
    <row r="622" spans="2:65" s="12" customFormat="1" ht="10.199999999999999">
      <c r="B622" s="170"/>
      <c r="D622" s="171" t="s">
        <v>175</v>
      </c>
      <c r="E622" s="172" t="s">
        <v>1</v>
      </c>
      <c r="F622" s="173" t="s">
        <v>1315</v>
      </c>
      <c r="H622" s="174">
        <v>1.22</v>
      </c>
      <c r="I622" s="175"/>
      <c r="L622" s="170"/>
      <c r="M622" s="176"/>
      <c r="N622" s="177"/>
      <c r="O622" s="177"/>
      <c r="P622" s="177"/>
      <c r="Q622" s="177"/>
      <c r="R622" s="177"/>
      <c r="S622" s="177"/>
      <c r="T622" s="178"/>
      <c r="AT622" s="172" t="s">
        <v>175</v>
      </c>
      <c r="AU622" s="172" t="s">
        <v>88</v>
      </c>
      <c r="AV622" s="12" t="s">
        <v>88</v>
      </c>
      <c r="AW622" s="12" t="s">
        <v>36</v>
      </c>
      <c r="AX622" s="12" t="s">
        <v>80</v>
      </c>
      <c r="AY622" s="172" t="s">
        <v>166</v>
      </c>
    </row>
    <row r="623" spans="2:65" s="12" customFormat="1" ht="10.199999999999999">
      <c r="B623" s="170"/>
      <c r="D623" s="171" t="s">
        <v>175</v>
      </c>
      <c r="E623" s="172" t="s">
        <v>1</v>
      </c>
      <c r="F623" s="173" t="s">
        <v>1316</v>
      </c>
      <c r="H623" s="174">
        <v>0.82</v>
      </c>
      <c r="I623" s="175"/>
      <c r="L623" s="170"/>
      <c r="M623" s="176"/>
      <c r="N623" s="177"/>
      <c r="O623" s="177"/>
      <c r="P623" s="177"/>
      <c r="Q623" s="177"/>
      <c r="R623" s="177"/>
      <c r="S623" s="177"/>
      <c r="T623" s="178"/>
      <c r="AT623" s="172" t="s">
        <v>175</v>
      </c>
      <c r="AU623" s="172" t="s">
        <v>88</v>
      </c>
      <c r="AV623" s="12" t="s">
        <v>88</v>
      </c>
      <c r="AW623" s="12" t="s">
        <v>36</v>
      </c>
      <c r="AX623" s="12" t="s">
        <v>80</v>
      </c>
      <c r="AY623" s="172" t="s">
        <v>166</v>
      </c>
    </row>
    <row r="624" spans="2:65" s="12" customFormat="1" ht="10.199999999999999">
      <c r="B624" s="170"/>
      <c r="D624" s="171" t="s">
        <v>175</v>
      </c>
      <c r="E624" s="172" t="s">
        <v>1</v>
      </c>
      <c r="F624" s="173" t="s">
        <v>1317</v>
      </c>
      <c r="H624" s="174">
        <v>2.5</v>
      </c>
      <c r="I624" s="175"/>
      <c r="L624" s="170"/>
      <c r="M624" s="176"/>
      <c r="N624" s="177"/>
      <c r="O624" s="177"/>
      <c r="P624" s="177"/>
      <c r="Q624" s="177"/>
      <c r="R624" s="177"/>
      <c r="S624" s="177"/>
      <c r="T624" s="178"/>
      <c r="AT624" s="172" t="s">
        <v>175</v>
      </c>
      <c r="AU624" s="172" t="s">
        <v>88</v>
      </c>
      <c r="AV624" s="12" t="s">
        <v>88</v>
      </c>
      <c r="AW624" s="12" t="s">
        <v>36</v>
      </c>
      <c r="AX624" s="12" t="s">
        <v>80</v>
      </c>
      <c r="AY624" s="172" t="s">
        <v>166</v>
      </c>
    </row>
    <row r="625" spans="2:65" s="12" customFormat="1" ht="10.199999999999999">
      <c r="B625" s="170"/>
      <c r="D625" s="171" t="s">
        <v>175</v>
      </c>
      <c r="E625" s="172" t="s">
        <v>1</v>
      </c>
      <c r="F625" s="173" t="s">
        <v>1318</v>
      </c>
      <c r="H625" s="174">
        <v>3</v>
      </c>
      <c r="I625" s="175"/>
      <c r="L625" s="170"/>
      <c r="M625" s="176"/>
      <c r="N625" s="177"/>
      <c r="O625" s="177"/>
      <c r="P625" s="177"/>
      <c r="Q625" s="177"/>
      <c r="R625" s="177"/>
      <c r="S625" s="177"/>
      <c r="T625" s="178"/>
      <c r="AT625" s="172" t="s">
        <v>175</v>
      </c>
      <c r="AU625" s="172" t="s">
        <v>88</v>
      </c>
      <c r="AV625" s="12" t="s">
        <v>88</v>
      </c>
      <c r="AW625" s="12" t="s">
        <v>36</v>
      </c>
      <c r="AX625" s="12" t="s">
        <v>80</v>
      </c>
      <c r="AY625" s="172" t="s">
        <v>166</v>
      </c>
    </row>
    <row r="626" spans="2:65" s="12" customFormat="1" ht="10.199999999999999">
      <c r="B626" s="170"/>
      <c r="D626" s="171" t="s">
        <v>175</v>
      </c>
      <c r="E626" s="172" t="s">
        <v>1</v>
      </c>
      <c r="F626" s="173" t="s">
        <v>1319</v>
      </c>
      <c r="H626" s="174">
        <v>2.5</v>
      </c>
      <c r="I626" s="175"/>
      <c r="L626" s="170"/>
      <c r="M626" s="176"/>
      <c r="N626" s="177"/>
      <c r="O626" s="177"/>
      <c r="P626" s="177"/>
      <c r="Q626" s="177"/>
      <c r="R626" s="177"/>
      <c r="S626" s="177"/>
      <c r="T626" s="178"/>
      <c r="AT626" s="172" t="s">
        <v>175</v>
      </c>
      <c r="AU626" s="172" t="s">
        <v>88</v>
      </c>
      <c r="AV626" s="12" t="s">
        <v>88</v>
      </c>
      <c r="AW626" s="12" t="s">
        <v>36</v>
      </c>
      <c r="AX626" s="12" t="s">
        <v>80</v>
      </c>
      <c r="AY626" s="172" t="s">
        <v>166</v>
      </c>
    </row>
    <row r="627" spans="2:65" s="14" customFormat="1" ht="10.199999999999999">
      <c r="B627" s="205"/>
      <c r="D627" s="171" t="s">
        <v>175</v>
      </c>
      <c r="E627" s="206" t="s">
        <v>1</v>
      </c>
      <c r="F627" s="207" t="s">
        <v>675</v>
      </c>
      <c r="H627" s="208">
        <v>12.98</v>
      </c>
      <c r="I627" s="209"/>
      <c r="L627" s="205"/>
      <c r="M627" s="210"/>
      <c r="N627" s="211"/>
      <c r="O627" s="211"/>
      <c r="P627" s="211"/>
      <c r="Q627" s="211"/>
      <c r="R627" s="211"/>
      <c r="S627" s="211"/>
      <c r="T627" s="212"/>
      <c r="AT627" s="206" t="s">
        <v>175</v>
      </c>
      <c r="AU627" s="206" t="s">
        <v>88</v>
      </c>
      <c r="AV627" s="14" t="s">
        <v>181</v>
      </c>
      <c r="AW627" s="14" t="s">
        <v>36</v>
      </c>
      <c r="AX627" s="14" t="s">
        <v>80</v>
      </c>
      <c r="AY627" s="206" t="s">
        <v>166</v>
      </c>
    </row>
    <row r="628" spans="2:65" s="13" customFormat="1" ht="10.199999999999999">
      <c r="B628" s="194"/>
      <c r="D628" s="171" t="s">
        <v>175</v>
      </c>
      <c r="E628" s="195" t="s">
        <v>1</v>
      </c>
      <c r="F628" s="196" t="s">
        <v>367</v>
      </c>
      <c r="H628" s="197">
        <v>159.67399999999998</v>
      </c>
      <c r="I628" s="198"/>
      <c r="L628" s="194"/>
      <c r="M628" s="199"/>
      <c r="N628" s="200"/>
      <c r="O628" s="200"/>
      <c r="P628" s="200"/>
      <c r="Q628" s="200"/>
      <c r="R628" s="200"/>
      <c r="S628" s="200"/>
      <c r="T628" s="201"/>
      <c r="AT628" s="195" t="s">
        <v>175</v>
      </c>
      <c r="AU628" s="195" t="s">
        <v>88</v>
      </c>
      <c r="AV628" s="13" t="s">
        <v>173</v>
      </c>
      <c r="AW628" s="13" t="s">
        <v>36</v>
      </c>
      <c r="AX628" s="13" t="s">
        <v>21</v>
      </c>
      <c r="AY628" s="195" t="s">
        <v>166</v>
      </c>
    </row>
    <row r="629" spans="2:65" s="1" customFormat="1" ht="48" customHeight="1">
      <c r="B629" s="156"/>
      <c r="C629" s="179" t="s">
        <v>1320</v>
      </c>
      <c r="D629" s="179" t="s">
        <v>226</v>
      </c>
      <c r="E629" s="180" t="s">
        <v>1321</v>
      </c>
      <c r="F629" s="181" t="s">
        <v>1322</v>
      </c>
      <c r="G629" s="182" t="s">
        <v>257</v>
      </c>
      <c r="H629" s="183">
        <v>48</v>
      </c>
      <c r="I629" s="184"/>
      <c r="J629" s="185">
        <f>ROUND(I629*H629,2)</f>
        <v>0</v>
      </c>
      <c r="K629" s="181" t="s">
        <v>172</v>
      </c>
      <c r="L629" s="186"/>
      <c r="M629" s="187" t="s">
        <v>1</v>
      </c>
      <c r="N629" s="188" t="s">
        <v>45</v>
      </c>
      <c r="O629" s="55"/>
      <c r="P629" s="166">
        <f>O629*H629</f>
        <v>0</v>
      </c>
      <c r="Q629" s="166">
        <v>1E-3</v>
      </c>
      <c r="R629" s="166">
        <f>Q629*H629</f>
        <v>4.8000000000000001E-2</v>
      </c>
      <c r="S629" s="166">
        <v>0</v>
      </c>
      <c r="T629" s="167">
        <f>S629*H629</f>
        <v>0</v>
      </c>
      <c r="AR629" s="168" t="s">
        <v>273</v>
      </c>
      <c r="AT629" s="168" t="s">
        <v>226</v>
      </c>
      <c r="AU629" s="168" t="s">
        <v>88</v>
      </c>
      <c r="AY629" s="17" t="s">
        <v>166</v>
      </c>
      <c r="BE629" s="169">
        <f>IF(N629="základní",J629,0)</f>
        <v>0</v>
      </c>
      <c r="BF629" s="169">
        <f>IF(N629="snížená",J629,0)</f>
        <v>0</v>
      </c>
      <c r="BG629" s="169">
        <f>IF(N629="zákl. přenesená",J629,0)</f>
        <v>0</v>
      </c>
      <c r="BH629" s="169">
        <f>IF(N629="sníž. přenesená",J629,0)</f>
        <v>0</v>
      </c>
      <c r="BI629" s="169">
        <f>IF(N629="nulová",J629,0)</f>
        <v>0</v>
      </c>
      <c r="BJ629" s="17" t="s">
        <v>21</v>
      </c>
      <c r="BK629" s="169">
        <f>ROUND(I629*H629,2)</f>
        <v>0</v>
      </c>
      <c r="BL629" s="17" t="s">
        <v>246</v>
      </c>
      <c r="BM629" s="168" t="s">
        <v>1323</v>
      </c>
    </row>
    <row r="630" spans="2:65" s="12" customFormat="1" ht="10.199999999999999">
      <c r="B630" s="170"/>
      <c r="D630" s="171" t="s">
        <v>175</v>
      </c>
      <c r="E630" s="172" t="s">
        <v>1</v>
      </c>
      <c r="F630" s="173" t="s">
        <v>1324</v>
      </c>
      <c r="H630" s="174">
        <v>48</v>
      </c>
      <c r="I630" s="175"/>
      <c r="L630" s="170"/>
      <c r="M630" s="176"/>
      <c r="N630" s="177"/>
      <c r="O630" s="177"/>
      <c r="P630" s="177"/>
      <c r="Q630" s="177"/>
      <c r="R630" s="177"/>
      <c r="S630" s="177"/>
      <c r="T630" s="178"/>
      <c r="AT630" s="172" t="s">
        <v>175</v>
      </c>
      <c r="AU630" s="172" t="s">
        <v>88</v>
      </c>
      <c r="AV630" s="12" t="s">
        <v>88</v>
      </c>
      <c r="AW630" s="12" t="s">
        <v>36</v>
      </c>
      <c r="AX630" s="12" t="s">
        <v>21</v>
      </c>
      <c r="AY630" s="172" t="s">
        <v>166</v>
      </c>
    </row>
    <row r="631" spans="2:65" s="1" customFormat="1" ht="24" customHeight="1">
      <c r="B631" s="156"/>
      <c r="C631" s="157" t="s">
        <v>1325</v>
      </c>
      <c r="D631" s="157" t="s">
        <v>168</v>
      </c>
      <c r="E631" s="158" t="s">
        <v>1326</v>
      </c>
      <c r="F631" s="159" t="s">
        <v>1327</v>
      </c>
      <c r="G631" s="160" t="s">
        <v>197</v>
      </c>
      <c r="H631" s="161">
        <v>320</v>
      </c>
      <c r="I631" s="162"/>
      <c r="J631" s="163">
        <f>ROUND(I631*H631,2)</f>
        <v>0</v>
      </c>
      <c r="K631" s="159" t="s">
        <v>172</v>
      </c>
      <c r="L631" s="32"/>
      <c r="M631" s="164" t="s">
        <v>1</v>
      </c>
      <c r="N631" s="165" t="s">
        <v>45</v>
      </c>
      <c r="O631" s="55"/>
      <c r="P631" s="166">
        <f>O631*H631</f>
        <v>0</v>
      </c>
      <c r="Q631" s="166">
        <v>4.0000000000000002E-4</v>
      </c>
      <c r="R631" s="166">
        <f>Q631*H631</f>
        <v>0.128</v>
      </c>
      <c r="S631" s="166">
        <v>0</v>
      </c>
      <c r="T631" s="167">
        <f>S631*H631</f>
        <v>0</v>
      </c>
      <c r="AR631" s="168" t="s">
        <v>246</v>
      </c>
      <c r="AT631" s="168" t="s">
        <v>168</v>
      </c>
      <c r="AU631" s="168" t="s">
        <v>88</v>
      </c>
      <c r="AY631" s="17" t="s">
        <v>166</v>
      </c>
      <c r="BE631" s="169">
        <f>IF(N631="základní",J631,0)</f>
        <v>0</v>
      </c>
      <c r="BF631" s="169">
        <f>IF(N631="snížená",J631,0)</f>
        <v>0</v>
      </c>
      <c r="BG631" s="169">
        <f>IF(N631="zákl. přenesená",J631,0)</f>
        <v>0</v>
      </c>
      <c r="BH631" s="169">
        <f>IF(N631="sníž. přenesená",J631,0)</f>
        <v>0</v>
      </c>
      <c r="BI631" s="169">
        <f>IF(N631="nulová",J631,0)</f>
        <v>0</v>
      </c>
      <c r="BJ631" s="17" t="s">
        <v>21</v>
      </c>
      <c r="BK631" s="169">
        <f>ROUND(I631*H631,2)</f>
        <v>0</v>
      </c>
      <c r="BL631" s="17" t="s">
        <v>246</v>
      </c>
      <c r="BM631" s="168" t="s">
        <v>1328</v>
      </c>
    </row>
    <row r="632" spans="2:65" s="12" customFormat="1" ht="10.199999999999999">
      <c r="B632" s="170"/>
      <c r="D632" s="171" t="s">
        <v>175</v>
      </c>
      <c r="E632" s="172" t="s">
        <v>1</v>
      </c>
      <c r="F632" s="173" t="s">
        <v>1329</v>
      </c>
      <c r="H632" s="174">
        <v>320</v>
      </c>
      <c r="I632" s="175"/>
      <c r="L632" s="170"/>
      <c r="M632" s="176"/>
      <c r="N632" s="177"/>
      <c r="O632" s="177"/>
      <c r="P632" s="177"/>
      <c r="Q632" s="177"/>
      <c r="R632" s="177"/>
      <c r="S632" s="177"/>
      <c r="T632" s="178"/>
      <c r="AT632" s="172" t="s">
        <v>175</v>
      </c>
      <c r="AU632" s="172" t="s">
        <v>88</v>
      </c>
      <c r="AV632" s="12" t="s">
        <v>88</v>
      </c>
      <c r="AW632" s="12" t="s">
        <v>36</v>
      </c>
      <c r="AX632" s="12" t="s">
        <v>21</v>
      </c>
      <c r="AY632" s="172" t="s">
        <v>166</v>
      </c>
    </row>
    <row r="633" spans="2:65" s="1" customFormat="1" ht="24" customHeight="1">
      <c r="B633" s="156"/>
      <c r="C633" s="179" t="s">
        <v>1330</v>
      </c>
      <c r="D633" s="179" t="s">
        <v>226</v>
      </c>
      <c r="E633" s="180" t="s">
        <v>1331</v>
      </c>
      <c r="F633" s="181" t="s">
        <v>1332</v>
      </c>
      <c r="G633" s="182" t="s">
        <v>197</v>
      </c>
      <c r="H633" s="183">
        <v>184</v>
      </c>
      <c r="I633" s="184"/>
      <c r="J633" s="185">
        <f>ROUND(I633*H633,2)</f>
        <v>0</v>
      </c>
      <c r="K633" s="181" t="s">
        <v>172</v>
      </c>
      <c r="L633" s="186"/>
      <c r="M633" s="187" t="s">
        <v>1</v>
      </c>
      <c r="N633" s="188" t="s">
        <v>45</v>
      </c>
      <c r="O633" s="55"/>
      <c r="P633" s="166">
        <f>O633*H633</f>
        <v>0</v>
      </c>
      <c r="Q633" s="166">
        <v>4.1000000000000003E-3</v>
      </c>
      <c r="R633" s="166">
        <f>Q633*H633</f>
        <v>0.75440000000000007</v>
      </c>
      <c r="S633" s="166">
        <v>0</v>
      </c>
      <c r="T633" s="167">
        <f>S633*H633</f>
        <v>0</v>
      </c>
      <c r="AR633" s="168" t="s">
        <v>273</v>
      </c>
      <c r="AT633" s="168" t="s">
        <v>226</v>
      </c>
      <c r="AU633" s="168" t="s">
        <v>88</v>
      </c>
      <c r="AY633" s="17" t="s">
        <v>166</v>
      </c>
      <c r="BE633" s="169">
        <f>IF(N633="základní",J633,0)</f>
        <v>0</v>
      </c>
      <c r="BF633" s="169">
        <f>IF(N633="snížená",J633,0)</f>
        <v>0</v>
      </c>
      <c r="BG633" s="169">
        <f>IF(N633="zákl. přenesená",J633,0)</f>
        <v>0</v>
      </c>
      <c r="BH633" s="169">
        <f>IF(N633="sníž. přenesená",J633,0)</f>
        <v>0</v>
      </c>
      <c r="BI633" s="169">
        <f>IF(N633="nulová",J633,0)</f>
        <v>0</v>
      </c>
      <c r="BJ633" s="17" t="s">
        <v>21</v>
      </c>
      <c r="BK633" s="169">
        <f>ROUND(I633*H633,2)</f>
        <v>0</v>
      </c>
      <c r="BL633" s="17" t="s">
        <v>246</v>
      </c>
      <c r="BM633" s="168" t="s">
        <v>1333</v>
      </c>
    </row>
    <row r="634" spans="2:65" s="12" customFormat="1" ht="10.199999999999999">
      <c r="B634" s="170"/>
      <c r="D634" s="171" t="s">
        <v>175</v>
      </c>
      <c r="E634" s="172" t="s">
        <v>1</v>
      </c>
      <c r="F634" s="173" t="s">
        <v>1334</v>
      </c>
      <c r="H634" s="174">
        <v>160</v>
      </c>
      <c r="I634" s="175"/>
      <c r="L634" s="170"/>
      <c r="M634" s="176"/>
      <c r="N634" s="177"/>
      <c r="O634" s="177"/>
      <c r="P634" s="177"/>
      <c r="Q634" s="177"/>
      <c r="R634" s="177"/>
      <c r="S634" s="177"/>
      <c r="T634" s="178"/>
      <c r="AT634" s="172" t="s">
        <v>175</v>
      </c>
      <c r="AU634" s="172" t="s">
        <v>88</v>
      </c>
      <c r="AV634" s="12" t="s">
        <v>88</v>
      </c>
      <c r="AW634" s="12" t="s">
        <v>36</v>
      </c>
      <c r="AX634" s="12" t="s">
        <v>80</v>
      </c>
      <c r="AY634" s="172" t="s">
        <v>166</v>
      </c>
    </row>
    <row r="635" spans="2:65" s="12" customFormat="1" ht="10.199999999999999">
      <c r="B635" s="170"/>
      <c r="D635" s="171" t="s">
        <v>175</v>
      </c>
      <c r="E635" s="172" t="s">
        <v>1</v>
      </c>
      <c r="F635" s="173" t="s">
        <v>1335</v>
      </c>
      <c r="H635" s="174">
        <v>184</v>
      </c>
      <c r="I635" s="175"/>
      <c r="L635" s="170"/>
      <c r="M635" s="176"/>
      <c r="N635" s="177"/>
      <c r="O635" s="177"/>
      <c r="P635" s="177"/>
      <c r="Q635" s="177"/>
      <c r="R635" s="177"/>
      <c r="S635" s="177"/>
      <c r="T635" s="178"/>
      <c r="AT635" s="172" t="s">
        <v>175</v>
      </c>
      <c r="AU635" s="172" t="s">
        <v>88</v>
      </c>
      <c r="AV635" s="12" t="s">
        <v>88</v>
      </c>
      <c r="AW635" s="12" t="s">
        <v>36</v>
      </c>
      <c r="AX635" s="12" t="s">
        <v>21</v>
      </c>
      <c r="AY635" s="172" t="s">
        <v>166</v>
      </c>
    </row>
    <row r="636" spans="2:65" s="1" customFormat="1" ht="24" customHeight="1">
      <c r="B636" s="156"/>
      <c r="C636" s="179" t="s">
        <v>589</v>
      </c>
      <c r="D636" s="179" t="s">
        <v>226</v>
      </c>
      <c r="E636" s="180" t="s">
        <v>1336</v>
      </c>
      <c r="F636" s="181" t="s">
        <v>1337</v>
      </c>
      <c r="G636" s="182" t="s">
        <v>197</v>
      </c>
      <c r="H636" s="183">
        <v>184</v>
      </c>
      <c r="I636" s="184"/>
      <c r="J636" s="185">
        <f>ROUND(I636*H636,2)</f>
        <v>0</v>
      </c>
      <c r="K636" s="181" t="s">
        <v>172</v>
      </c>
      <c r="L636" s="186"/>
      <c r="M636" s="187" t="s">
        <v>1</v>
      </c>
      <c r="N636" s="188" t="s">
        <v>45</v>
      </c>
      <c r="O636" s="55"/>
      <c r="P636" s="166">
        <f>O636*H636</f>
        <v>0</v>
      </c>
      <c r="Q636" s="166">
        <v>3.8800000000000002E-3</v>
      </c>
      <c r="R636" s="166">
        <f>Q636*H636</f>
        <v>0.71392</v>
      </c>
      <c r="S636" s="166">
        <v>0</v>
      </c>
      <c r="T636" s="167">
        <f>S636*H636</f>
        <v>0</v>
      </c>
      <c r="AR636" s="168" t="s">
        <v>273</v>
      </c>
      <c r="AT636" s="168" t="s">
        <v>226</v>
      </c>
      <c r="AU636" s="168" t="s">
        <v>88</v>
      </c>
      <c r="AY636" s="17" t="s">
        <v>166</v>
      </c>
      <c r="BE636" s="169">
        <f>IF(N636="základní",J636,0)</f>
        <v>0</v>
      </c>
      <c r="BF636" s="169">
        <f>IF(N636="snížená",J636,0)</f>
        <v>0</v>
      </c>
      <c r="BG636" s="169">
        <f>IF(N636="zákl. přenesená",J636,0)</f>
        <v>0</v>
      </c>
      <c r="BH636" s="169">
        <f>IF(N636="sníž. přenesená",J636,0)</f>
        <v>0</v>
      </c>
      <c r="BI636" s="169">
        <f>IF(N636="nulová",J636,0)</f>
        <v>0</v>
      </c>
      <c r="BJ636" s="17" t="s">
        <v>21</v>
      </c>
      <c r="BK636" s="169">
        <f>ROUND(I636*H636,2)</f>
        <v>0</v>
      </c>
      <c r="BL636" s="17" t="s">
        <v>246</v>
      </c>
      <c r="BM636" s="168" t="s">
        <v>1338</v>
      </c>
    </row>
    <row r="637" spans="2:65" s="1" customFormat="1" ht="16.5" customHeight="1">
      <c r="B637" s="156"/>
      <c r="C637" s="179" t="s">
        <v>1339</v>
      </c>
      <c r="D637" s="179" t="s">
        <v>226</v>
      </c>
      <c r="E637" s="180" t="s">
        <v>1340</v>
      </c>
      <c r="F637" s="181" t="s">
        <v>1341</v>
      </c>
      <c r="G637" s="182" t="s">
        <v>197</v>
      </c>
      <c r="H637" s="183">
        <v>32.72</v>
      </c>
      <c r="I637" s="184"/>
      <c r="J637" s="185">
        <f>ROUND(I637*H637,2)</f>
        <v>0</v>
      </c>
      <c r="K637" s="181" t="s">
        <v>1</v>
      </c>
      <c r="L637" s="186"/>
      <c r="M637" s="187" t="s">
        <v>1</v>
      </c>
      <c r="N637" s="188" t="s">
        <v>45</v>
      </c>
      <c r="O637" s="55"/>
      <c r="P637" s="166">
        <f>O637*H637</f>
        <v>0</v>
      </c>
      <c r="Q637" s="166">
        <v>0</v>
      </c>
      <c r="R637" s="166">
        <f>Q637*H637</f>
        <v>0</v>
      </c>
      <c r="S637" s="166">
        <v>0</v>
      </c>
      <c r="T637" s="167">
        <f>S637*H637</f>
        <v>0</v>
      </c>
      <c r="AR637" s="168" t="s">
        <v>273</v>
      </c>
      <c r="AT637" s="168" t="s">
        <v>226</v>
      </c>
      <c r="AU637" s="168" t="s">
        <v>88</v>
      </c>
      <c r="AY637" s="17" t="s">
        <v>166</v>
      </c>
      <c r="BE637" s="169">
        <f>IF(N637="základní",J637,0)</f>
        <v>0</v>
      </c>
      <c r="BF637" s="169">
        <f>IF(N637="snížená",J637,0)</f>
        <v>0</v>
      </c>
      <c r="BG637" s="169">
        <f>IF(N637="zákl. přenesená",J637,0)</f>
        <v>0</v>
      </c>
      <c r="BH637" s="169">
        <f>IF(N637="sníž. přenesená",J637,0)</f>
        <v>0</v>
      </c>
      <c r="BI637" s="169">
        <f>IF(N637="nulová",J637,0)</f>
        <v>0</v>
      </c>
      <c r="BJ637" s="17" t="s">
        <v>21</v>
      </c>
      <c r="BK637" s="169">
        <f>ROUND(I637*H637,2)</f>
        <v>0</v>
      </c>
      <c r="BL637" s="17" t="s">
        <v>246</v>
      </c>
      <c r="BM637" s="168" t="s">
        <v>1342</v>
      </c>
    </row>
    <row r="638" spans="2:65" s="12" customFormat="1" ht="30.6">
      <c r="B638" s="170"/>
      <c r="D638" s="171" t="s">
        <v>175</v>
      </c>
      <c r="E638" s="172" t="s">
        <v>1</v>
      </c>
      <c r="F638" s="173" t="s">
        <v>1343</v>
      </c>
      <c r="H638" s="174">
        <v>32.72</v>
      </c>
      <c r="I638" s="175"/>
      <c r="L638" s="170"/>
      <c r="M638" s="176"/>
      <c r="N638" s="177"/>
      <c r="O638" s="177"/>
      <c r="P638" s="177"/>
      <c r="Q638" s="177"/>
      <c r="R638" s="177"/>
      <c r="S638" s="177"/>
      <c r="T638" s="178"/>
      <c r="AT638" s="172" t="s">
        <v>175</v>
      </c>
      <c r="AU638" s="172" t="s">
        <v>88</v>
      </c>
      <c r="AV638" s="12" t="s">
        <v>88</v>
      </c>
      <c r="AW638" s="12" t="s">
        <v>36</v>
      </c>
      <c r="AX638" s="12" t="s">
        <v>21</v>
      </c>
      <c r="AY638" s="172" t="s">
        <v>166</v>
      </c>
    </row>
    <row r="639" spans="2:65" s="1" customFormat="1" ht="16.5" customHeight="1">
      <c r="B639" s="156"/>
      <c r="C639" s="179" t="s">
        <v>1344</v>
      </c>
      <c r="D639" s="179" t="s">
        <v>226</v>
      </c>
      <c r="E639" s="180" t="s">
        <v>1345</v>
      </c>
      <c r="F639" s="181" t="s">
        <v>1346</v>
      </c>
      <c r="G639" s="182" t="s">
        <v>197</v>
      </c>
      <c r="H639" s="183">
        <v>154.97999999999999</v>
      </c>
      <c r="I639" s="184"/>
      <c r="J639" s="185">
        <f>ROUND(I639*H639,2)</f>
        <v>0</v>
      </c>
      <c r="K639" s="181" t="s">
        <v>1</v>
      </c>
      <c r="L639" s="186"/>
      <c r="M639" s="187" t="s">
        <v>1</v>
      </c>
      <c r="N639" s="188" t="s">
        <v>45</v>
      </c>
      <c r="O639" s="55"/>
      <c r="P639" s="166">
        <f>O639*H639</f>
        <v>0</v>
      </c>
      <c r="Q639" s="166">
        <v>0</v>
      </c>
      <c r="R639" s="166">
        <f>Q639*H639</f>
        <v>0</v>
      </c>
      <c r="S639" s="166">
        <v>0</v>
      </c>
      <c r="T639" s="167">
        <f>S639*H639</f>
        <v>0</v>
      </c>
      <c r="AR639" s="168" t="s">
        <v>273</v>
      </c>
      <c r="AT639" s="168" t="s">
        <v>226</v>
      </c>
      <c r="AU639" s="168" t="s">
        <v>88</v>
      </c>
      <c r="AY639" s="17" t="s">
        <v>166</v>
      </c>
      <c r="BE639" s="169">
        <f>IF(N639="základní",J639,0)</f>
        <v>0</v>
      </c>
      <c r="BF639" s="169">
        <f>IF(N639="snížená",J639,0)</f>
        <v>0</v>
      </c>
      <c r="BG639" s="169">
        <f>IF(N639="zákl. přenesená",J639,0)</f>
        <v>0</v>
      </c>
      <c r="BH639" s="169">
        <f>IF(N639="sníž. přenesená",J639,0)</f>
        <v>0</v>
      </c>
      <c r="BI639" s="169">
        <f>IF(N639="nulová",J639,0)</f>
        <v>0</v>
      </c>
      <c r="BJ639" s="17" t="s">
        <v>21</v>
      </c>
      <c r="BK639" s="169">
        <f>ROUND(I639*H639,2)</f>
        <v>0</v>
      </c>
      <c r="BL639" s="17" t="s">
        <v>246</v>
      </c>
      <c r="BM639" s="168" t="s">
        <v>1347</v>
      </c>
    </row>
    <row r="640" spans="2:65" s="12" customFormat="1" ht="10.199999999999999">
      <c r="B640" s="170"/>
      <c r="D640" s="171" t="s">
        <v>175</v>
      </c>
      <c r="E640" s="172" t="s">
        <v>1</v>
      </c>
      <c r="F640" s="173" t="s">
        <v>898</v>
      </c>
      <c r="H640" s="174">
        <v>11.6</v>
      </c>
      <c r="I640" s="175"/>
      <c r="L640" s="170"/>
      <c r="M640" s="176"/>
      <c r="N640" s="177"/>
      <c r="O640" s="177"/>
      <c r="P640" s="177"/>
      <c r="Q640" s="177"/>
      <c r="R640" s="177"/>
      <c r="S640" s="177"/>
      <c r="T640" s="178"/>
      <c r="AT640" s="172" t="s">
        <v>175</v>
      </c>
      <c r="AU640" s="172" t="s">
        <v>88</v>
      </c>
      <c r="AV640" s="12" t="s">
        <v>88</v>
      </c>
      <c r="AW640" s="12" t="s">
        <v>36</v>
      </c>
      <c r="AX640" s="12" t="s">
        <v>80</v>
      </c>
      <c r="AY640" s="172" t="s">
        <v>166</v>
      </c>
    </row>
    <row r="641" spans="2:65" s="12" customFormat="1" ht="10.199999999999999">
      <c r="B641" s="170"/>
      <c r="D641" s="171" t="s">
        <v>175</v>
      </c>
      <c r="E641" s="172" t="s">
        <v>1</v>
      </c>
      <c r="F641" s="173" t="s">
        <v>899</v>
      </c>
      <c r="H641" s="174">
        <v>13.56</v>
      </c>
      <c r="I641" s="175"/>
      <c r="L641" s="170"/>
      <c r="M641" s="176"/>
      <c r="N641" s="177"/>
      <c r="O641" s="177"/>
      <c r="P641" s="177"/>
      <c r="Q641" s="177"/>
      <c r="R641" s="177"/>
      <c r="S641" s="177"/>
      <c r="T641" s="178"/>
      <c r="AT641" s="172" t="s">
        <v>175</v>
      </c>
      <c r="AU641" s="172" t="s">
        <v>88</v>
      </c>
      <c r="AV641" s="12" t="s">
        <v>88</v>
      </c>
      <c r="AW641" s="12" t="s">
        <v>36</v>
      </c>
      <c r="AX641" s="12" t="s">
        <v>80</v>
      </c>
      <c r="AY641" s="172" t="s">
        <v>166</v>
      </c>
    </row>
    <row r="642" spans="2:65" s="12" customFormat="1" ht="10.199999999999999">
      <c r="B642" s="170"/>
      <c r="D642" s="171" t="s">
        <v>175</v>
      </c>
      <c r="E642" s="172" t="s">
        <v>1</v>
      </c>
      <c r="F642" s="173" t="s">
        <v>900</v>
      </c>
      <c r="H642" s="174">
        <v>7.6</v>
      </c>
      <c r="I642" s="175"/>
      <c r="L642" s="170"/>
      <c r="M642" s="176"/>
      <c r="N642" s="177"/>
      <c r="O642" s="177"/>
      <c r="P642" s="177"/>
      <c r="Q642" s="177"/>
      <c r="R642" s="177"/>
      <c r="S642" s="177"/>
      <c r="T642" s="178"/>
      <c r="AT642" s="172" t="s">
        <v>175</v>
      </c>
      <c r="AU642" s="172" t="s">
        <v>88</v>
      </c>
      <c r="AV642" s="12" t="s">
        <v>88</v>
      </c>
      <c r="AW642" s="12" t="s">
        <v>36</v>
      </c>
      <c r="AX642" s="12" t="s">
        <v>80</v>
      </c>
      <c r="AY642" s="172" t="s">
        <v>166</v>
      </c>
    </row>
    <row r="643" spans="2:65" s="12" customFormat="1" ht="10.199999999999999">
      <c r="B643" s="170"/>
      <c r="D643" s="171" t="s">
        <v>175</v>
      </c>
      <c r="E643" s="172" t="s">
        <v>1</v>
      </c>
      <c r="F643" s="173" t="s">
        <v>901</v>
      </c>
      <c r="H643" s="174">
        <v>7.6</v>
      </c>
      <c r="I643" s="175"/>
      <c r="L643" s="170"/>
      <c r="M643" s="176"/>
      <c r="N643" s="177"/>
      <c r="O643" s="177"/>
      <c r="P643" s="177"/>
      <c r="Q643" s="177"/>
      <c r="R643" s="177"/>
      <c r="S643" s="177"/>
      <c r="T643" s="178"/>
      <c r="AT643" s="172" t="s">
        <v>175</v>
      </c>
      <c r="AU643" s="172" t="s">
        <v>88</v>
      </c>
      <c r="AV643" s="12" t="s">
        <v>88</v>
      </c>
      <c r="AW643" s="12" t="s">
        <v>36</v>
      </c>
      <c r="AX643" s="12" t="s">
        <v>80</v>
      </c>
      <c r="AY643" s="172" t="s">
        <v>166</v>
      </c>
    </row>
    <row r="644" spans="2:65" s="12" customFormat="1" ht="10.199999999999999">
      <c r="B644" s="170"/>
      <c r="D644" s="171" t="s">
        <v>175</v>
      </c>
      <c r="E644" s="172" t="s">
        <v>1</v>
      </c>
      <c r="F644" s="173" t="s">
        <v>902</v>
      </c>
      <c r="H644" s="174">
        <v>11.6</v>
      </c>
      <c r="I644" s="175"/>
      <c r="L644" s="170"/>
      <c r="M644" s="176"/>
      <c r="N644" s="177"/>
      <c r="O644" s="177"/>
      <c r="P644" s="177"/>
      <c r="Q644" s="177"/>
      <c r="R644" s="177"/>
      <c r="S644" s="177"/>
      <c r="T644" s="178"/>
      <c r="AT644" s="172" t="s">
        <v>175</v>
      </c>
      <c r="AU644" s="172" t="s">
        <v>88</v>
      </c>
      <c r="AV644" s="12" t="s">
        <v>88</v>
      </c>
      <c r="AW644" s="12" t="s">
        <v>36</v>
      </c>
      <c r="AX644" s="12" t="s">
        <v>80</v>
      </c>
      <c r="AY644" s="172" t="s">
        <v>166</v>
      </c>
    </row>
    <row r="645" spans="2:65" s="12" customFormat="1" ht="10.199999999999999">
      <c r="B645" s="170"/>
      <c r="D645" s="171" t="s">
        <v>175</v>
      </c>
      <c r="E645" s="172" t="s">
        <v>1</v>
      </c>
      <c r="F645" s="173" t="s">
        <v>903</v>
      </c>
      <c r="H645" s="174">
        <v>14.14</v>
      </c>
      <c r="I645" s="175"/>
      <c r="L645" s="170"/>
      <c r="M645" s="176"/>
      <c r="N645" s="177"/>
      <c r="O645" s="177"/>
      <c r="P645" s="177"/>
      <c r="Q645" s="177"/>
      <c r="R645" s="177"/>
      <c r="S645" s="177"/>
      <c r="T645" s="178"/>
      <c r="AT645" s="172" t="s">
        <v>175</v>
      </c>
      <c r="AU645" s="172" t="s">
        <v>88</v>
      </c>
      <c r="AV645" s="12" t="s">
        <v>88</v>
      </c>
      <c r="AW645" s="12" t="s">
        <v>36</v>
      </c>
      <c r="AX645" s="12" t="s">
        <v>80</v>
      </c>
      <c r="AY645" s="172" t="s">
        <v>166</v>
      </c>
    </row>
    <row r="646" spans="2:65" s="12" customFormat="1" ht="10.199999999999999">
      <c r="B646" s="170"/>
      <c r="D646" s="171" t="s">
        <v>175</v>
      </c>
      <c r="E646" s="172" t="s">
        <v>1</v>
      </c>
      <c r="F646" s="173" t="s">
        <v>904</v>
      </c>
      <c r="H646" s="174">
        <v>8.6</v>
      </c>
      <c r="I646" s="175"/>
      <c r="L646" s="170"/>
      <c r="M646" s="176"/>
      <c r="N646" s="177"/>
      <c r="O646" s="177"/>
      <c r="P646" s="177"/>
      <c r="Q646" s="177"/>
      <c r="R646" s="177"/>
      <c r="S646" s="177"/>
      <c r="T646" s="178"/>
      <c r="AT646" s="172" t="s">
        <v>175</v>
      </c>
      <c r="AU646" s="172" t="s">
        <v>88</v>
      </c>
      <c r="AV646" s="12" t="s">
        <v>88</v>
      </c>
      <c r="AW646" s="12" t="s">
        <v>36</v>
      </c>
      <c r="AX646" s="12" t="s">
        <v>80</v>
      </c>
      <c r="AY646" s="172" t="s">
        <v>166</v>
      </c>
    </row>
    <row r="647" spans="2:65" s="12" customFormat="1" ht="10.199999999999999">
      <c r="B647" s="170"/>
      <c r="D647" s="171" t="s">
        <v>175</v>
      </c>
      <c r="E647" s="172" t="s">
        <v>1</v>
      </c>
      <c r="F647" s="173" t="s">
        <v>905</v>
      </c>
      <c r="H647" s="174">
        <v>8.6</v>
      </c>
      <c r="I647" s="175"/>
      <c r="L647" s="170"/>
      <c r="M647" s="176"/>
      <c r="N647" s="177"/>
      <c r="O647" s="177"/>
      <c r="P647" s="177"/>
      <c r="Q647" s="177"/>
      <c r="R647" s="177"/>
      <c r="S647" s="177"/>
      <c r="T647" s="178"/>
      <c r="AT647" s="172" t="s">
        <v>175</v>
      </c>
      <c r="AU647" s="172" t="s">
        <v>88</v>
      </c>
      <c r="AV647" s="12" t="s">
        <v>88</v>
      </c>
      <c r="AW647" s="12" t="s">
        <v>36</v>
      </c>
      <c r="AX647" s="12" t="s">
        <v>80</v>
      </c>
      <c r="AY647" s="172" t="s">
        <v>166</v>
      </c>
    </row>
    <row r="648" spans="2:65" s="12" customFormat="1" ht="10.199999999999999">
      <c r="B648" s="170"/>
      <c r="D648" s="171" t="s">
        <v>175</v>
      </c>
      <c r="E648" s="172" t="s">
        <v>1</v>
      </c>
      <c r="F648" s="173" t="s">
        <v>906</v>
      </c>
      <c r="H648" s="174">
        <v>39.880000000000003</v>
      </c>
      <c r="I648" s="175"/>
      <c r="L648" s="170"/>
      <c r="M648" s="176"/>
      <c r="N648" s="177"/>
      <c r="O648" s="177"/>
      <c r="P648" s="177"/>
      <c r="Q648" s="177"/>
      <c r="R648" s="177"/>
      <c r="S648" s="177"/>
      <c r="T648" s="178"/>
      <c r="AT648" s="172" t="s">
        <v>175</v>
      </c>
      <c r="AU648" s="172" t="s">
        <v>88</v>
      </c>
      <c r="AV648" s="12" t="s">
        <v>88</v>
      </c>
      <c r="AW648" s="12" t="s">
        <v>36</v>
      </c>
      <c r="AX648" s="12" t="s">
        <v>80</v>
      </c>
      <c r="AY648" s="172" t="s">
        <v>166</v>
      </c>
    </row>
    <row r="649" spans="2:65" s="12" customFormat="1" ht="10.199999999999999">
      <c r="B649" s="170"/>
      <c r="D649" s="171" t="s">
        <v>175</v>
      </c>
      <c r="E649" s="172" t="s">
        <v>1</v>
      </c>
      <c r="F649" s="173" t="s">
        <v>907</v>
      </c>
      <c r="H649" s="174">
        <v>15</v>
      </c>
      <c r="I649" s="175"/>
      <c r="L649" s="170"/>
      <c r="M649" s="176"/>
      <c r="N649" s="177"/>
      <c r="O649" s="177"/>
      <c r="P649" s="177"/>
      <c r="Q649" s="177"/>
      <c r="R649" s="177"/>
      <c r="S649" s="177"/>
      <c r="T649" s="178"/>
      <c r="AT649" s="172" t="s">
        <v>175</v>
      </c>
      <c r="AU649" s="172" t="s">
        <v>88</v>
      </c>
      <c r="AV649" s="12" t="s">
        <v>88</v>
      </c>
      <c r="AW649" s="12" t="s">
        <v>36</v>
      </c>
      <c r="AX649" s="12" t="s">
        <v>80</v>
      </c>
      <c r="AY649" s="172" t="s">
        <v>166</v>
      </c>
    </row>
    <row r="650" spans="2:65" s="12" customFormat="1" ht="10.199999999999999">
      <c r="B650" s="170"/>
      <c r="D650" s="171" t="s">
        <v>175</v>
      </c>
      <c r="E650" s="172" t="s">
        <v>1</v>
      </c>
      <c r="F650" s="173" t="s">
        <v>908</v>
      </c>
      <c r="H650" s="174">
        <v>16.8</v>
      </c>
      <c r="I650" s="175"/>
      <c r="L650" s="170"/>
      <c r="M650" s="176"/>
      <c r="N650" s="177"/>
      <c r="O650" s="177"/>
      <c r="P650" s="177"/>
      <c r="Q650" s="177"/>
      <c r="R650" s="177"/>
      <c r="S650" s="177"/>
      <c r="T650" s="178"/>
      <c r="AT650" s="172" t="s">
        <v>175</v>
      </c>
      <c r="AU650" s="172" t="s">
        <v>88</v>
      </c>
      <c r="AV650" s="12" t="s">
        <v>88</v>
      </c>
      <c r="AW650" s="12" t="s">
        <v>36</v>
      </c>
      <c r="AX650" s="12" t="s">
        <v>80</v>
      </c>
      <c r="AY650" s="172" t="s">
        <v>166</v>
      </c>
    </row>
    <row r="651" spans="2:65" s="13" customFormat="1" ht="10.199999999999999">
      <c r="B651" s="194"/>
      <c r="D651" s="171" t="s">
        <v>175</v>
      </c>
      <c r="E651" s="195" t="s">
        <v>1</v>
      </c>
      <c r="F651" s="196" t="s">
        <v>367</v>
      </c>
      <c r="H651" s="197">
        <v>154.97999999999999</v>
      </c>
      <c r="I651" s="198"/>
      <c r="L651" s="194"/>
      <c r="M651" s="199"/>
      <c r="N651" s="200"/>
      <c r="O651" s="200"/>
      <c r="P651" s="200"/>
      <c r="Q651" s="200"/>
      <c r="R651" s="200"/>
      <c r="S651" s="200"/>
      <c r="T651" s="201"/>
      <c r="AT651" s="195" t="s">
        <v>175</v>
      </c>
      <c r="AU651" s="195" t="s">
        <v>88</v>
      </c>
      <c r="AV651" s="13" t="s">
        <v>173</v>
      </c>
      <c r="AW651" s="13" t="s">
        <v>36</v>
      </c>
      <c r="AX651" s="13" t="s">
        <v>21</v>
      </c>
      <c r="AY651" s="195" t="s">
        <v>166</v>
      </c>
    </row>
    <row r="652" spans="2:65" s="1" customFormat="1" ht="16.5" customHeight="1">
      <c r="B652" s="156"/>
      <c r="C652" s="179" t="s">
        <v>1348</v>
      </c>
      <c r="D652" s="179" t="s">
        <v>226</v>
      </c>
      <c r="E652" s="180" t="s">
        <v>1349</v>
      </c>
      <c r="F652" s="181" t="s">
        <v>1346</v>
      </c>
      <c r="G652" s="182" t="s">
        <v>197</v>
      </c>
      <c r="H652" s="183">
        <v>42.84</v>
      </c>
      <c r="I652" s="184"/>
      <c r="J652" s="185">
        <f>ROUND(I652*H652,2)</f>
        <v>0</v>
      </c>
      <c r="K652" s="181" t="s">
        <v>1</v>
      </c>
      <c r="L652" s="186"/>
      <c r="M652" s="187" t="s">
        <v>1</v>
      </c>
      <c r="N652" s="188" t="s">
        <v>45</v>
      </c>
      <c r="O652" s="55"/>
      <c r="P652" s="166">
        <f>O652*H652</f>
        <v>0</v>
      </c>
      <c r="Q652" s="166">
        <v>0</v>
      </c>
      <c r="R652" s="166">
        <f>Q652*H652</f>
        <v>0</v>
      </c>
      <c r="S652" s="166">
        <v>0</v>
      </c>
      <c r="T652" s="167">
        <f>S652*H652</f>
        <v>0</v>
      </c>
      <c r="AR652" s="168" t="s">
        <v>273</v>
      </c>
      <c r="AT652" s="168" t="s">
        <v>226</v>
      </c>
      <c r="AU652" s="168" t="s">
        <v>88</v>
      </c>
      <c r="AY652" s="17" t="s">
        <v>166</v>
      </c>
      <c r="BE652" s="169">
        <f>IF(N652="základní",J652,0)</f>
        <v>0</v>
      </c>
      <c r="BF652" s="169">
        <f>IF(N652="snížená",J652,0)</f>
        <v>0</v>
      </c>
      <c r="BG652" s="169">
        <f>IF(N652="zákl. přenesená",J652,0)</f>
        <v>0</v>
      </c>
      <c r="BH652" s="169">
        <f>IF(N652="sníž. přenesená",J652,0)</f>
        <v>0</v>
      </c>
      <c r="BI652" s="169">
        <f>IF(N652="nulová",J652,0)</f>
        <v>0</v>
      </c>
      <c r="BJ652" s="17" t="s">
        <v>21</v>
      </c>
      <c r="BK652" s="169">
        <f>ROUND(I652*H652,2)</f>
        <v>0</v>
      </c>
      <c r="BL652" s="17" t="s">
        <v>246</v>
      </c>
      <c r="BM652" s="168" t="s">
        <v>1350</v>
      </c>
    </row>
    <row r="653" spans="2:65" s="12" customFormat="1" ht="10.199999999999999">
      <c r="B653" s="170"/>
      <c r="D653" s="171" t="s">
        <v>175</v>
      </c>
      <c r="E653" s="172" t="s">
        <v>1</v>
      </c>
      <c r="F653" s="173" t="s">
        <v>1258</v>
      </c>
      <c r="H653" s="174">
        <v>42.84</v>
      </c>
      <c r="I653" s="175"/>
      <c r="L653" s="170"/>
      <c r="M653" s="176"/>
      <c r="N653" s="177"/>
      <c r="O653" s="177"/>
      <c r="P653" s="177"/>
      <c r="Q653" s="177"/>
      <c r="R653" s="177"/>
      <c r="S653" s="177"/>
      <c r="T653" s="178"/>
      <c r="AT653" s="172" t="s">
        <v>175</v>
      </c>
      <c r="AU653" s="172" t="s">
        <v>88</v>
      </c>
      <c r="AV653" s="12" t="s">
        <v>88</v>
      </c>
      <c r="AW653" s="12" t="s">
        <v>36</v>
      </c>
      <c r="AX653" s="12" t="s">
        <v>21</v>
      </c>
      <c r="AY653" s="172" t="s">
        <v>166</v>
      </c>
    </row>
    <row r="654" spans="2:65" s="1" customFormat="1" ht="48" customHeight="1">
      <c r="B654" s="156"/>
      <c r="C654" s="157" t="s">
        <v>1351</v>
      </c>
      <c r="D654" s="157" t="s">
        <v>168</v>
      </c>
      <c r="E654" s="158" t="s">
        <v>1352</v>
      </c>
      <c r="F654" s="159" t="s">
        <v>1353</v>
      </c>
      <c r="G654" s="160" t="s">
        <v>191</v>
      </c>
      <c r="H654" s="161">
        <v>1.6439999999999999</v>
      </c>
      <c r="I654" s="162"/>
      <c r="J654" s="163">
        <f>ROUND(I654*H654,2)</f>
        <v>0</v>
      </c>
      <c r="K654" s="159" t="s">
        <v>172</v>
      </c>
      <c r="L654" s="32"/>
      <c r="M654" s="164" t="s">
        <v>1</v>
      </c>
      <c r="N654" s="165" t="s">
        <v>45</v>
      </c>
      <c r="O654" s="55"/>
      <c r="P654" s="166">
        <f>O654*H654</f>
        <v>0</v>
      </c>
      <c r="Q654" s="166">
        <v>0</v>
      </c>
      <c r="R654" s="166">
        <f>Q654*H654</f>
        <v>0</v>
      </c>
      <c r="S654" s="166">
        <v>0</v>
      </c>
      <c r="T654" s="167">
        <f>S654*H654</f>
        <v>0</v>
      </c>
      <c r="AR654" s="168" t="s">
        <v>246</v>
      </c>
      <c r="AT654" s="168" t="s">
        <v>168</v>
      </c>
      <c r="AU654" s="168" t="s">
        <v>88</v>
      </c>
      <c r="AY654" s="17" t="s">
        <v>166</v>
      </c>
      <c r="BE654" s="169">
        <f>IF(N654="základní",J654,0)</f>
        <v>0</v>
      </c>
      <c r="BF654" s="169">
        <f>IF(N654="snížená",J654,0)</f>
        <v>0</v>
      </c>
      <c r="BG654" s="169">
        <f>IF(N654="zákl. přenesená",J654,0)</f>
        <v>0</v>
      </c>
      <c r="BH654" s="169">
        <f>IF(N654="sníž. přenesená",J654,0)</f>
        <v>0</v>
      </c>
      <c r="BI654" s="169">
        <f>IF(N654="nulová",J654,0)</f>
        <v>0</v>
      </c>
      <c r="BJ654" s="17" t="s">
        <v>21</v>
      </c>
      <c r="BK654" s="169">
        <f>ROUND(I654*H654,2)</f>
        <v>0</v>
      </c>
      <c r="BL654" s="17" t="s">
        <v>246</v>
      </c>
      <c r="BM654" s="168" t="s">
        <v>1354</v>
      </c>
    </row>
    <row r="655" spans="2:65" s="11" customFormat="1" ht="22.8" customHeight="1">
      <c r="B655" s="143"/>
      <c r="D655" s="144" t="s">
        <v>79</v>
      </c>
      <c r="E655" s="154" t="s">
        <v>1355</v>
      </c>
      <c r="F655" s="154" t="s">
        <v>1356</v>
      </c>
      <c r="I655" s="146"/>
      <c r="J655" s="155">
        <f>BK655</f>
        <v>0</v>
      </c>
      <c r="L655" s="143"/>
      <c r="M655" s="148"/>
      <c r="N655" s="149"/>
      <c r="O655" s="149"/>
      <c r="P655" s="150">
        <f>SUM(P656:P660)</f>
        <v>0</v>
      </c>
      <c r="Q655" s="149"/>
      <c r="R655" s="150">
        <f>SUM(R656:R660)</f>
        <v>1.9436804000000001</v>
      </c>
      <c r="S655" s="149"/>
      <c r="T655" s="151">
        <f>SUM(T656:T660)</f>
        <v>0</v>
      </c>
      <c r="AR655" s="144" t="s">
        <v>88</v>
      </c>
      <c r="AT655" s="152" t="s">
        <v>79</v>
      </c>
      <c r="AU655" s="152" t="s">
        <v>21</v>
      </c>
      <c r="AY655" s="144" t="s">
        <v>166</v>
      </c>
      <c r="BK655" s="153">
        <f>SUM(BK656:BK660)</f>
        <v>0</v>
      </c>
    </row>
    <row r="656" spans="2:65" s="1" customFormat="1" ht="24" customHeight="1">
      <c r="B656" s="156"/>
      <c r="C656" s="157" t="s">
        <v>1357</v>
      </c>
      <c r="D656" s="157" t="s">
        <v>168</v>
      </c>
      <c r="E656" s="158" t="s">
        <v>1358</v>
      </c>
      <c r="F656" s="159" t="s">
        <v>1359</v>
      </c>
      <c r="G656" s="160" t="s">
        <v>197</v>
      </c>
      <c r="H656" s="161">
        <v>365.01</v>
      </c>
      <c r="I656" s="162"/>
      <c r="J656" s="163">
        <f>ROUND(I656*H656,2)</f>
        <v>0</v>
      </c>
      <c r="K656" s="159" t="s">
        <v>172</v>
      </c>
      <c r="L656" s="32"/>
      <c r="M656" s="164" t="s">
        <v>1</v>
      </c>
      <c r="N656" s="165" t="s">
        <v>45</v>
      </c>
      <c r="O656" s="55"/>
      <c r="P656" s="166">
        <f>O656*H656</f>
        <v>0</v>
      </c>
      <c r="Q656" s="166">
        <v>3.8000000000000002E-4</v>
      </c>
      <c r="R656" s="166">
        <f>Q656*H656</f>
        <v>0.13870380000000002</v>
      </c>
      <c r="S656" s="166">
        <v>0</v>
      </c>
      <c r="T656" s="167">
        <f>S656*H656</f>
        <v>0</v>
      </c>
      <c r="AR656" s="168" t="s">
        <v>246</v>
      </c>
      <c r="AT656" s="168" t="s">
        <v>168</v>
      </c>
      <c r="AU656" s="168" t="s">
        <v>88</v>
      </c>
      <c r="AY656" s="17" t="s">
        <v>166</v>
      </c>
      <c r="BE656" s="169">
        <f>IF(N656="základní",J656,0)</f>
        <v>0</v>
      </c>
      <c r="BF656" s="169">
        <f>IF(N656="snížená",J656,0)</f>
        <v>0</v>
      </c>
      <c r="BG656" s="169">
        <f>IF(N656="zákl. přenesená",J656,0)</f>
        <v>0</v>
      </c>
      <c r="BH656" s="169">
        <f>IF(N656="sníž. přenesená",J656,0)</f>
        <v>0</v>
      </c>
      <c r="BI656" s="169">
        <f>IF(N656="nulová",J656,0)</f>
        <v>0</v>
      </c>
      <c r="BJ656" s="17" t="s">
        <v>21</v>
      </c>
      <c r="BK656" s="169">
        <f>ROUND(I656*H656,2)</f>
        <v>0</v>
      </c>
      <c r="BL656" s="17" t="s">
        <v>246</v>
      </c>
      <c r="BM656" s="168" t="s">
        <v>1360</v>
      </c>
    </row>
    <row r="657" spans="2:65" s="1" customFormat="1" ht="24" customHeight="1">
      <c r="B657" s="156"/>
      <c r="C657" s="179" t="s">
        <v>1361</v>
      </c>
      <c r="D657" s="179" t="s">
        <v>226</v>
      </c>
      <c r="E657" s="180" t="s">
        <v>1362</v>
      </c>
      <c r="F657" s="181" t="s">
        <v>1363</v>
      </c>
      <c r="G657" s="182" t="s">
        <v>197</v>
      </c>
      <c r="H657" s="183">
        <v>419.762</v>
      </c>
      <c r="I657" s="184"/>
      <c r="J657" s="185">
        <f>ROUND(I657*H657,2)</f>
        <v>0</v>
      </c>
      <c r="K657" s="181" t="s">
        <v>172</v>
      </c>
      <c r="L657" s="186"/>
      <c r="M657" s="187" t="s">
        <v>1</v>
      </c>
      <c r="N657" s="188" t="s">
        <v>45</v>
      </c>
      <c r="O657" s="55"/>
      <c r="P657" s="166">
        <f>O657*H657</f>
        <v>0</v>
      </c>
      <c r="Q657" s="166">
        <v>4.3E-3</v>
      </c>
      <c r="R657" s="166">
        <f>Q657*H657</f>
        <v>1.8049766</v>
      </c>
      <c r="S657" s="166">
        <v>0</v>
      </c>
      <c r="T657" s="167">
        <f>S657*H657</f>
        <v>0</v>
      </c>
      <c r="AR657" s="168" t="s">
        <v>273</v>
      </c>
      <c r="AT657" s="168" t="s">
        <v>226</v>
      </c>
      <c r="AU657" s="168" t="s">
        <v>88</v>
      </c>
      <c r="AY657" s="17" t="s">
        <v>166</v>
      </c>
      <c r="BE657" s="169">
        <f>IF(N657="základní",J657,0)</f>
        <v>0</v>
      </c>
      <c r="BF657" s="169">
        <f>IF(N657="snížená",J657,0)</f>
        <v>0</v>
      </c>
      <c r="BG657" s="169">
        <f>IF(N657="zákl. přenesená",J657,0)</f>
        <v>0</v>
      </c>
      <c r="BH657" s="169">
        <f>IF(N657="sníž. přenesená",J657,0)</f>
        <v>0</v>
      </c>
      <c r="BI657" s="169">
        <f>IF(N657="nulová",J657,0)</f>
        <v>0</v>
      </c>
      <c r="BJ657" s="17" t="s">
        <v>21</v>
      </c>
      <c r="BK657" s="169">
        <f>ROUND(I657*H657,2)</f>
        <v>0</v>
      </c>
      <c r="BL657" s="17" t="s">
        <v>246</v>
      </c>
      <c r="BM657" s="168" t="s">
        <v>1364</v>
      </c>
    </row>
    <row r="658" spans="2:65" s="12" customFormat="1" ht="10.199999999999999">
      <c r="B658" s="170"/>
      <c r="D658" s="171" t="s">
        <v>175</v>
      </c>
      <c r="E658" s="172" t="s">
        <v>1</v>
      </c>
      <c r="F658" s="173" t="s">
        <v>1365</v>
      </c>
      <c r="H658" s="174">
        <v>365.01</v>
      </c>
      <c r="I658" s="175"/>
      <c r="L658" s="170"/>
      <c r="M658" s="176"/>
      <c r="N658" s="177"/>
      <c r="O658" s="177"/>
      <c r="P658" s="177"/>
      <c r="Q658" s="177"/>
      <c r="R658" s="177"/>
      <c r="S658" s="177"/>
      <c r="T658" s="178"/>
      <c r="AT658" s="172" t="s">
        <v>175</v>
      </c>
      <c r="AU658" s="172" t="s">
        <v>88</v>
      </c>
      <c r="AV658" s="12" t="s">
        <v>88</v>
      </c>
      <c r="AW658" s="12" t="s">
        <v>36</v>
      </c>
      <c r="AX658" s="12" t="s">
        <v>80</v>
      </c>
      <c r="AY658" s="172" t="s">
        <v>166</v>
      </c>
    </row>
    <row r="659" spans="2:65" s="12" customFormat="1" ht="10.199999999999999">
      <c r="B659" s="170"/>
      <c r="D659" s="171" t="s">
        <v>175</v>
      </c>
      <c r="E659" s="172" t="s">
        <v>1</v>
      </c>
      <c r="F659" s="173" t="s">
        <v>1366</v>
      </c>
      <c r="H659" s="174">
        <v>419.762</v>
      </c>
      <c r="I659" s="175"/>
      <c r="L659" s="170"/>
      <c r="M659" s="176"/>
      <c r="N659" s="177"/>
      <c r="O659" s="177"/>
      <c r="P659" s="177"/>
      <c r="Q659" s="177"/>
      <c r="R659" s="177"/>
      <c r="S659" s="177"/>
      <c r="T659" s="178"/>
      <c r="AT659" s="172" t="s">
        <v>175</v>
      </c>
      <c r="AU659" s="172" t="s">
        <v>88</v>
      </c>
      <c r="AV659" s="12" t="s">
        <v>88</v>
      </c>
      <c r="AW659" s="12" t="s">
        <v>36</v>
      </c>
      <c r="AX659" s="12" t="s">
        <v>21</v>
      </c>
      <c r="AY659" s="172" t="s">
        <v>166</v>
      </c>
    </row>
    <row r="660" spans="2:65" s="1" customFormat="1" ht="48" customHeight="1">
      <c r="B660" s="156"/>
      <c r="C660" s="157" t="s">
        <v>1367</v>
      </c>
      <c r="D660" s="157" t="s">
        <v>168</v>
      </c>
      <c r="E660" s="158" t="s">
        <v>1368</v>
      </c>
      <c r="F660" s="159" t="s">
        <v>1369</v>
      </c>
      <c r="G660" s="160" t="s">
        <v>191</v>
      </c>
      <c r="H660" s="161">
        <v>1.944</v>
      </c>
      <c r="I660" s="162"/>
      <c r="J660" s="163">
        <f>ROUND(I660*H660,2)</f>
        <v>0</v>
      </c>
      <c r="K660" s="159" t="s">
        <v>172</v>
      </c>
      <c r="L660" s="32"/>
      <c r="M660" s="164" t="s">
        <v>1</v>
      </c>
      <c r="N660" s="165" t="s">
        <v>45</v>
      </c>
      <c r="O660" s="55"/>
      <c r="P660" s="166">
        <f>O660*H660</f>
        <v>0</v>
      </c>
      <c r="Q660" s="166">
        <v>0</v>
      </c>
      <c r="R660" s="166">
        <f>Q660*H660</f>
        <v>0</v>
      </c>
      <c r="S660" s="166">
        <v>0</v>
      </c>
      <c r="T660" s="167">
        <f>S660*H660</f>
        <v>0</v>
      </c>
      <c r="AR660" s="168" t="s">
        <v>246</v>
      </c>
      <c r="AT660" s="168" t="s">
        <v>168</v>
      </c>
      <c r="AU660" s="168" t="s">
        <v>88</v>
      </c>
      <c r="AY660" s="17" t="s">
        <v>166</v>
      </c>
      <c r="BE660" s="169">
        <f>IF(N660="základní",J660,0)</f>
        <v>0</v>
      </c>
      <c r="BF660" s="169">
        <f>IF(N660="snížená",J660,0)</f>
        <v>0</v>
      </c>
      <c r="BG660" s="169">
        <f>IF(N660="zákl. přenesená",J660,0)</f>
        <v>0</v>
      </c>
      <c r="BH660" s="169">
        <f>IF(N660="sníž. přenesená",J660,0)</f>
        <v>0</v>
      </c>
      <c r="BI660" s="169">
        <f>IF(N660="nulová",J660,0)</f>
        <v>0</v>
      </c>
      <c r="BJ660" s="17" t="s">
        <v>21</v>
      </c>
      <c r="BK660" s="169">
        <f>ROUND(I660*H660,2)</f>
        <v>0</v>
      </c>
      <c r="BL660" s="17" t="s">
        <v>246</v>
      </c>
      <c r="BM660" s="168" t="s">
        <v>1370</v>
      </c>
    </row>
    <row r="661" spans="2:65" s="11" customFormat="1" ht="22.8" customHeight="1">
      <c r="B661" s="143"/>
      <c r="D661" s="144" t="s">
        <v>79</v>
      </c>
      <c r="E661" s="154" t="s">
        <v>1371</v>
      </c>
      <c r="F661" s="154" t="s">
        <v>1372</v>
      </c>
      <c r="I661" s="146"/>
      <c r="J661" s="155">
        <f>BK661</f>
        <v>0</v>
      </c>
      <c r="L661" s="143"/>
      <c r="M661" s="148"/>
      <c r="N661" s="149"/>
      <c r="O661" s="149"/>
      <c r="P661" s="150">
        <f>SUM(P662:P696)</f>
        <v>0</v>
      </c>
      <c r="Q661" s="149"/>
      <c r="R661" s="150">
        <f>SUM(R662:R696)</f>
        <v>3.9098570099999996</v>
      </c>
      <c r="S661" s="149"/>
      <c r="T661" s="151">
        <f>SUM(T662:T696)</f>
        <v>0</v>
      </c>
      <c r="AR661" s="144" t="s">
        <v>88</v>
      </c>
      <c r="AT661" s="152" t="s">
        <v>79</v>
      </c>
      <c r="AU661" s="152" t="s">
        <v>21</v>
      </c>
      <c r="AY661" s="144" t="s">
        <v>166</v>
      </c>
      <c r="BK661" s="153">
        <f>SUM(BK662:BK696)</f>
        <v>0</v>
      </c>
    </row>
    <row r="662" spans="2:65" s="1" customFormat="1" ht="36" customHeight="1">
      <c r="B662" s="156"/>
      <c r="C662" s="157" t="s">
        <v>1373</v>
      </c>
      <c r="D662" s="157" t="s">
        <v>168</v>
      </c>
      <c r="E662" s="158" t="s">
        <v>1374</v>
      </c>
      <c r="F662" s="159" t="s">
        <v>1375</v>
      </c>
      <c r="G662" s="160" t="s">
        <v>197</v>
      </c>
      <c r="H662" s="161">
        <v>42.84</v>
      </c>
      <c r="I662" s="162"/>
      <c r="J662" s="163">
        <f>ROUND(I662*H662,2)</f>
        <v>0</v>
      </c>
      <c r="K662" s="159" t="s">
        <v>172</v>
      </c>
      <c r="L662" s="32"/>
      <c r="M662" s="164" t="s">
        <v>1</v>
      </c>
      <c r="N662" s="165" t="s">
        <v>45</v>
      </c>
      <c r="O662" s="55"/>
      <c r="P662" s="166">
        <f>O662*H662</f>
        <v>0</v>
      </c>
      <c r="Q662" s="166">
        <v>6.0000000000000001E-3</v>
      </c>
      <c r="R662" s="166">
        <f>Q662*H662</f>
        <v>0.25704000000000005</v>
      </c>
      <c r="S662" s="166">
        <v>0</v>
      </c>
      <c r="T662" s="167">
        <f>S662*H662</f>
        <v>0</v>
      </c>
      <c r="AR662" s="168" t="s">
        <v>246</v>
      </c>
      <c r="AT662" s="168" t="s">
        <v>168</v>
      </c>
      <c r="AU662" s="168" t="s">
        <v>88</v>
      </c>
      <c r="AY662" s="17" t="s">
        <v>166</v>
      </c>
      <c r="BE662" s="169">
        <f>IF(N662="základní",J662,0)</f>
        <v>0</v>
      </c>
      <c r="BF662" s="169">
        <f>IF(N662="snížená",J662,0)</f>
        <v>0</v>
      </c>
      <c r="BG662" s="169">
        <f>IF(N662="zákl. přenesená",J662,0)</f>
        <v>0</v>
      </c>
      <c r="BH662" s="169">
        <f>IF(N662="sníž. přenesená",J662,0)</f>
        <v>0</v>
      </c>
      <c r="BI662" s="169">
        <f>IF(N662="nulová",J662,0)</f>
        <v>0</v>
      </c>
      <c r="BJ662" s="17" t="s">
        <v>21</v>
      </c>
      <c r="BK662" s="169">
        <f>ROUND(I662*H662,2)</f>
        <v>0</v>
      </c>
      <c r="BL662" s="17" t="s">
        <v>246</v>
      </c>
      <c r="BM662" s="168" t="s">
        <v>1376</v>
      </c>
    </row>
    <row r="663" spans="2:65" s="12" customFormat="1" ht="10.199999999999999">
      <c r="B663" s="170"/>
      <c r="D663" s="171" t="s">
        <v>175</v>
      </c>
      <c r="E663" s="172" t="s">
        <v>1</v>
      </c>
      <c r="F663" s="173" t="s">
        <v>1258</v>
      </c>
      <c r="H663" s="174">
        <v>42.84</v>
      </c>
      <c r="I663" s="175"/>
      <c r="L663" s="170"/>
      <c r="M663" s="176"/>
      <c r="N663" s="177"/>
      <c r="O663" s="177"/>
      <c r="P663" s="177"/>
      <c r="Q663" s="177"/>
      <c r="R663" s="177"/>
      <c r="S663" s="177"/>
      <c r="T663" s="178"/>
      <c r="AT663" s="172" t="s">
        <v>175</v>
      </c>
      <c r="AU663" s="172" t="s">
        <v>88</v>
      </c>
      <c r="AV663" s="12" t="s">
        <v>88</v>
      </c>
      <c r="AW663" s="12" t="s">
        <v>36</v>
      </c>
      <c r="AX663" s="12" t="s">
        <v>21</v>
      </c>
      <c r="AY663" s="172" t="s">
        <v>166</v>
      </c>
    </row>
    <row r="664" spans="2:65" s="1" customFormat="1" ht="60" customHeight="1">
      <c r="B664" s="156"/>
      <c r="C664" s="179" t="s">
        <v>1377</v>
      </c>
      <c r="D664" s="179" t="s">
        <v>226</v>
      </c>
      <c r="E664" s="180" t="s">
        <v>1378</v>
      </c>
      <c r="F664" s="181" t="s">
        <v>1379</v>
      </c>
      <c r="G664" s="182" t="s">
        <v>197</v>
      </c>
      <c r="H664" s="183">
        <v>43.697000000000003</v>
      </c>
      <c r="I664" s="184"/>
      <c r="J664" s="185">
        <f>ROUND(I664*H664,2)</f>
        <v>0</v>
      </c>
      <c r="K664" s="181" t="s">
        <v>172</v>
      </c>
      <c r="L664" s="186"/>
      <c r="M664" s="187" t="s">
        <v>1</v>
      </c>
      <c r="N664" s="188" t="s">
        <v>45</v>
      </c>
      <c r="O664" s="55"/>
      <c r="P664" s="166">
        <f>O664*H664</f>
        <v>0</v>
      </c>
      <c r="Q664" s="166">
        <v>3.0000000000000001E-3</v>
      </c>
      <c r="R664" s="166">
        <f>Q664*H664</f>
        <v>0.13109100000000001</v>
      </c>
      <c r="S664" s="166">
        <v>0</v>
      </c>
      <c r="T664" s="167">
        <f>S664*H664</f>
        <v>0</v>
      </c>
      <c r="AR664" s="168" t="s">
        <v>273</v>
      </c>
      <c r="AT664" s="168" t="s">
        <v>226</v>
      </c>
      <c r="AU664" s="168" t="s">
        <v>88</v>
      </c>
      <c r="AY664" s="17" t="s">
        <v>166</v>
      </c>
      <c r="BE664" s="169">
        <f>IF(N664="základní",J664,0)</f>
        <v>0</v>
      </c>
      <c r="BF664" s="169">
        <f>IF(N664="snížená",J664,0)</f>
        <v>0</v>
      </c>
      <c r="BG664" s="169">
        <f>IF(N664="zákl. přenesená",J664,0)</f>
        <v>0</v>
      </c>
      <c r="BH664" s="169">
        <f>IF(N664="sníž. přenesená",J664,0)</f>
        <v>0</v>
      </c>
      <c r="BI664" s="169">
        <f>IF(N664="nulová",J664,0)</f>
        <v>0</v>
      </c>
      <c r="BJ664" s="17" t="s">
        <v>21</v>
      </c>
      <c r="BK664" s="169">
        <f>ROUND(I664*H664,2)</f>
        <v>0</v>
      </c>
      <c r="BL664" s="17" t="s">
        <v>246</v>
      </c>
      <c r="BM664" s="168" t="s">
        <v>1380</v>
      </c>
    </row>
    <row r="665" spans="2:65" s="12" customFormat="1" ht="10.199999999999999">
      <c r="B665" s="170"/>
      <c r="D665" s="171" t="s">
        <v>175</v>
      </c>
      <c r="E665" s="172" t="s">
        <v>1</v>
      </c>
      <c r="F665" s="173" t="s">
        <v>1381</v>
      </c>
      <c r="H665" s="174">
        <v>43.697000000000003</v>
      </c>
      <c r="I665" s="175"/>
      <c r="L665" s="170"/>
      <c r="M665" s="176"/>
      <c r="N665" s="177"/>
      <c r="O665" s="177"/>
      <c r="P665" s="177"/>
      <c r="Q665" s="177"/>
      <c r="R665" s="177"/>
      <c r="S665" s="177"/>
      <c r="T665" s="178"/>
      <c r="AT665" s="172" t="s">
        <v>175</v>
      </c>
      <c r="AU665" s="172" t="s">
        <v>88</v>
      </c>
      <c r="AV665" s="12" t="s">
        <v>88</v>
      </c>
      <c r="AW665" s="12" t="s">
        <v>36</v>
      </c>
      <c r="AX665" s="12" t="s">
        <v>21</v>
      </c>
      <c r="AY665" s="172" t="s">
        <v>166</v>
      </c>
    </row>
    <row r="666" spans="2:65" s="1" customFormat="1" ht="36" customHeight="1">
      <c r="B666" s="156"/>
      <c r="C666" s="157" t="s">
        <v>1382</v>
      </c>
      <c r="D666" s="157" t="s">
        <v>168</v>
      </c>
      <c r="E666" s="158" t="s">
        <v>1383</v>
      </c>
      <c r="F666" s="159" t="s">
        <v>1384</v>
      </c>
      <c r="G666" s="160" t="s">
        <v>197</v>
      </c>
      <c r="H666" s="161">
        <v>107.35</v>
      </c>
      <c r="I666" s="162"/>
      <c r="J666" s="163">
        <f>ROUND(I666*H666,2)</f>
        <v>0</v>
      </c>
      <c r="K666" s="159" t="s">
        <v>172</v>
      </c>
      <c r="L666" s="32"/>
      <c r="M666" s="164" t="s">
        <v>1</v>
      </c>
      <c r="N666" s="165" t="s">
        <v>45</v>
      </c>
      <c r="O666" s="55"/>
      <c r="P666" s="166">
        <f>O666*H666</f>
        <v>0</v>
      </c>
      <c r="Q666" s="166">
        <v>0</v>
      </c>
      <c r="R666" s="166">
        <f>Q666*H666</f>
        <v>0</v>
      </c>
      <c r="S666" s="166">
        <v>0</v>
      </c>
      <c r="T666" s="167">
        <f>S666*H666</f>
        <v>0</v>
      </c>
      <c r="AR666" s="168" t="s">
        <v>246</v>
      </c>
      <c r="AT666" s="168" t="s">
        <v>168</v>
      </c>
      <c r="AU666" s="168" t="s">
        <v>88</v>
      </c>
      <c r="AY666" s="17" t="s">
        <v>166</v>
      </c>
      <c r="BE666" s="169">
        <f>IF(N666="základní",J666,0)</f>
        <v>0</v>
      </c>
      <c r="BF666" s="169">
        <f>IF(N666="snížená",J666,0)</f>
        <v>0</v>
      </c>
      <c r="BG666" s="169">
        <f>IF(N666="zákl. přenesená",J666,0)</f>
        <v>0</v>
      </c>
      <c r="BH666" s="169">
        <f>IF(N666="sníž. přenesená",J666,0)</f>
        <v>0</v>
      </c>
      <c r="BI666" s="169">
        <f>IF(N666="nulová",J666,0)</f>
        <v>0</v>
      </c>
      <c r="BJ666" s="17" t="s">
        <v>21</v>
      </c>
      <c r="BK666" s="169">
        <f>ROUND(I666*H666,2)</f>
        <v>0</v>
      </c>
      <c r="BL666" s="17" t="s">
        <v>246</v>
      </c>
      <c r="BM666" s="168" t="s">
        <v>1385</v>
      </c>
    </row>
    <row r="667" spans="2:65" s="12" customFormat="1" ht="10.199999999999999">
      <c r="B667" s="170"/>
      <c r="D667" s="171" t="s">
        <v>175</v>
      </c>
      <c r="E667" s="172" t="s">
        <v>1</v>
      </c>
      <c r="F667" s="173" t="s">
        <v>1386</v>
      </c>
      <c r="H667" s="174">
        <v>107.35</v>
      </c>
      <c r="I667" s="175"/>
      <c r="L667" s="170"/>
      <c r="M667" s="176"/>
      <c r="N667" s="177"/>
      <c r="O667" s="177"/>
      <c r="P667" s="177"/>
      <c r="Q667" s="177"/>
      <c r="R667" s="177"/>
      <c r="S667" s="177"/>
      <c r="T667" s="178"/>
      <c r="AT667" s="172" t="s">
        <v>175</v>
      </c>
      <c r="AU667" s="172" t="s">
        <v>88</v>
      </c>
      <c r="AV667" s="12" t="s">
        <v>88</v>
      </c>
      <c r="AW667" s="12" t="s">
        <v>36</v>
      </c>
      <c r="AX667" s="12" t="s">
        <v>21</v>
      </c>
      <c r="AY667" s="172" t="s">
        <v>166</v>
      </c>
    </row>
    <row r="668" spans="2:65" s="1" customFormat="1" ht="60" customHeight="1">
      <c r="B668" s="156"/>
      <c r="C668" s="179" t="s">
        <v>1387</v>
      </c>
      <c r="D668" s="179" t="s">
        <v>226</v>
      </c>
      <c r="E668" s="180" t="s">
        <v>1388</v>
      </c>
      <c r="F668" s="181" t="s">
        <v>1389</v>
      </c>
      <c r="G668" s="182" t="s">
        <v>197</v>
      </c>
      <c r="H668" s="183">
        <v>109.497</v>
      </c>
      <c r="I668" s="184"/>
      <c r="J668" s="185">
        <f>ROUND(I668*H668,2)</f>
        <v>0</v>
      </c>
      <c r="K668" s="181" t="s">
        <v>172</v>
      </c>
      <c r="L668" s="186"/>
      <c r="M668" s="187" t="s">
        <v>1</v>
      </c>
      <c r="N668" s="188" t="s">
        <v>45</v>
      </c>
      <c r="O668" s="55"/>
      <c r="P668" s="166">
        <f>O668*H668</f>
        <v>0</v>
      </c>
      <c r="Q668" s="166">
        <v>2.5000000000000001E-3</v>
      </c>
      <c r="R668" s="166">
        <f>Q668*H668</f>
        <v>0.2737425</v>
      </c>
      <c r="S668" s="166">
        <v>0</v>
      </c>
      <c r="T668" s="167">
        <f>S668*H668</f>
        <v>0</v>
      </c>
      <c r="AR668" s="168" t="s">
        <v>273</v>
      </c>
      <c r="AT668" s="168" t="s">
        <v>226</v>
      </c>
      <c r="AU668" s="168" t="s">
        <v>88</v>
      </c>
      <c r="AY668" s="17" t="s">
        <v>166</v>
      </c>
      <c r="BE668" s="169">
        <f>IF(N668="základní",J668,0)</f>
        <v>0</v>
      </c>
      <c r="BF668" s="169">
        <f>IF(N668="snížená",J668,0)</f>
        <v>0</v>
      </c>
      <c r="BG668" s="169">
        <f>IF(N668="zákl. přenesená",J668,0)</f>
        <v>0</v>
      </c>
      <c r="BH668" s="169">
        <f>IF(N668="sníž. přenesená",J668,0)</f>
        <v>0</v>
      </c>
      <c r="BI668" s="169">
        <f>IF(N668="nulová",J668,0)</f>
        <v>0</v>
      </c>
      <c r="BJ668" s="17" t="s">
        <v>21</v>
      </c>
      <c r="BK668" s="169">
        <f>ROUND(I668*H668,2)</f>
        <v>0</v>
      </c>
      <c r="BL668" s="17" t="s">
        <v>246</v>
      </c>
      <c r="BM668" s="168" t="s">
        <v>1390</v>
      </c>
    </row>
    <row r="669" spans="2:65" s="12" customFormat="1" ht="10.199999999999999">
      <c r="B669" s="170"/>
      <c r="D669" s="171" t="s">
        <v>175</v>
      </c>
      <c r="E669" s="172" t="s">
        <v>1</v>
      </c>
      <c r="F669" s="173" t="s">
        <v>1391</v>
      </c>
      <c r="H669" s="174">
        <v>107.35</v>
      </c>
      <c r="I669" s="175"/>
      <c r="L669" s="170"/>
      <c r="M669" s="176"/>
      <c r="N669" s="177"/>
      <c r="O669" s="177"/>
      <c r="P669" s="177"/>
      <c r="Q669" s="177"/>
      <c r="R669" s="177"/>
      <c r="S669" s="177"/>
      <c r="T669" s="178"/>
      <c r="AT669" s="172" t="s">
        <v>175</v>
      </c>
      <c r="AU669" s="172" t="s">
        <v>88</v>
      </c>
      <c r="AV669" s="12" t="s">
        <v>88</v>
      </c>
      <c r="AW669" s="12" t="s">
        <v>36</v>
      </c>
      <c r="AX669" s="12" t="s">
        <v>80</v>
      </c>
      <c r="AY669" s="172" t="s">
        <v>166</v>
      </c>
    </row>
    <row r="670" spans="2:65" s="12" customFormat="1" ht="10.199999999999999">
      <c r="B670" s="170"/>
      <c r="D670" s="171" t="s">
        <v>175</v>
      </c>
      <c r="E670" s="172" t="s">
        <v>1</v>
      </c>
      <c r="F670" s="173" t="s">
        <v>1392</v>
      </c>
      <c r="H670" s="174">
        <v>109.497</v>
      </c>
      <c r="I670" s="175"/>
      <c r="L670" s="170"/>
      <c r="M670" s="176"/>
      <c r="N670" s="177"/>
      <c r="O670" s="177"/>
      <c r="P670" s="177"/>
      <c r="Q670" s="177"/>
      <c r="R670" s="177"/>
      <c r="S670" s="177"/>
      <c r="T670" s="178"/>
      <c r="AT670" s="172" t="s">
        <v>175</v>
      </c>
      <c r="AU670" s="172" t="s">
        <v>88</v>
      </c>
      <c r="AV670" s="12" t="s">
        <v>88</v>
      </c>
      <c r="AW670" s="12" t="s">
        <v>36</v>
      </c>
      <c r="AX670" s="12" t="s">
        <v>21</v>
      </c>
      <c r="AY670" s="172" t="s">
        <v>166</v>
      </c>
    </row>
    <row r="671" spans="2:65" s="1" customFormat="1" ht="36" customHeight="1">
      <c r="B671" s="156"/>
      <c r="C671" s="157" t="s">
        <v>1393</v>
      </c>
      <c r="D671" s="157" t="s">
        <v>168</v>
      </c>
      <c r="E671" s="158" t="s">
        <v>1394</v>
      </c>
      <c r="F671" s="159" t="s">
        <v>1395</v>
      </c>
      <c r="G671" s="160" t="s">
        <v>197</v>
      </c>
      <c r="H671" s="161">
        <v>215.34100000000001</v>
      </c>
      <c r="I671" s="162"/>
      <c r="J671" s="163">
        <f>ROUND(I671*H671,2)</f>
        <v>0</v>
      </c>
      <c r="K671" s="159" t="s">
        <v>172</v>
      </c>
      <c r="L671" s="32"/>
      <c r="M671" s="164" t="s">
        <v>1</v>
      </c>
      <c r="N671" s="165" t="s">
        <v>45</v>
      </c>
      <c r="O671" s="55"/>
      <c r="P671" s="166">
        <f>O671*H671</f>
        <v>0</v>
      </c>
      <c r="Q671" s="166">
        <v>0</v>
      </c>
      <c r="R671" s="166">
        <f>Q671*H671</f>
        <v>0</v>
      </c>
      <c r="S671" s="166">
        <v>0</v>
      </c>
      <c r="T671" s="167">
        <f>S671*H671</f>
        <v>0</v>
      </c>
      <c r="AR671" s="168" t="s">
        <v>246</v>
      </c>
      <c r="AT671" s="168" t="s">
        <v>168</v>
      </c>
      <c r="AU671" s="168" t="s">
        <v>88</v>
      </c>
      <c r="AY671" s="17" t="s">
        <v>166</v>
      </c>
      <c r="BE671" s="169">
        <f>IF(N671="základní",J671,0)</f>
        <v>0</v>
      </c>
      <c r="BF671" s="169">
        <f>IF(N671="snížená",J671,0)</f>
        <v>0</v>
      </c>
      <c r="BG671" s="169">
        <f>IF(N671="zákl. přenesená",J671,0)</f>
        <v>0</v>
      </c>
      <c r="BH671" s="169">
        <f>IF(N671="sníž. přenesená",J671,0)</f>
        <v>0</v>
      </c>
      <c r="BI671" s="169">
        <f>IF(N671="nulová",J671,0)</f>
        <v>0</v>
      </c>
      <c r="BJ671" s="17" t="s">
        <v>21</v>
      </c>
      <c r="BK671" s="169">
        <f>ROUND(I671*H671,2)</f>
        <v>0</v>
      </c>
      <c r="BL671" s="17" t="s">
        <v>246</v>
      </c>
      <c r="BM671" s="168" t="s">
        <v>1396</v>
      </c>
    </row>
    <row r="672" spans="2:65" s="12" customFormat="1" ht="10.199999999999999">
      <c r="B672" s="170"/>
      <c r="D672" s="171" t="s">
        <v>175</v>
      </c>
      <c r="E672" s="172" t="s">
        <v>1</v>
      </c>
      <c r="F672" s="173" t="s">
        <v>1397</v>
      </c>
      <c r="H672" s="174">
        <v>215.34100000000001</v>
      </c>
      <c r="I672" s="175"/>
      <c r="L672" s="170"/>
      <c r="M672" s="176"/>
      <c r="N672" s="177"/>
      <c r="O672" s="177"/>
      <c r="P672" s="177"/>
      <c r="Q672" s="177"/>
      <c r="R672" s="177"/>
      <c r="S672" s="177"/>
      <c r="T672" s="178"/>
      <c r="AT672" s="172" t="s">
        <v>175</v>
      </c>
      <c r="AU672" s="172" t="s">
        <v>88</v>
      </c>
      <c r="AV672" s="12" t="s">
        <v>88</v>
      </c>
      <c r="AW672" s="12" t="s">
        <v>36</v>
      </c>
      <c r="AX672" s="12" t="s">
        <v>21</v>
      </c>
      <c r="AY672" s="172" t="s">
        <v>166</v>
      </c>
    </row>
    <row r="673" spans="2:65" s="1" customFormat="1" ht="48" customHeight="1">
      <c r="B673" s="156"/>
      <c r="C673" s="179" t="s">
        <v>1398</v>
      </c>
      <c r="D673" s="179" t="s">
        <v>226</v>
      </c>
      <c r="E673" s="180" t="s">
        <v>1399</v>
      </c>
      <c r="F673" s="181" t="s">
        <v>1400</v>
      </c>
      <c r="G673" s="182" t="s">
        <v>197</v>
      </c>
      <c r="H673" s="183">
        <v>439.29599999999999</v>
      </c>
      <c r="I673" s="184"/>
      <c r="J673" s="185">
        <f>ROUND(I673*H673,2)</f>
        <v>0</v>
      </c>
      <c r="K673" s="181" t="s">
        <v>172</v>
      </c>
      <c r="L673" s="186"/>
      <c r="M673" s="187" t="s">
        <v>1</v>
      </c>
      <c r="N673" s="188" t="s">
        <v>45</v>
      </c>
      <c r="O673" s="55"/>
      <c r="P673" s="166">
        <f>O673*H673</f>
        <v>0</v>
      </c>
      <c r="Q673" s="166">
        <v>2.2399999999999998E-3</v>
      </c>
      <c r="R673" s="166">
        <f>Q673*H673</f>
        <v>0.98402303999999985</v>
      </c>
      <c r="S673" s="166">
        <v>0</v>
      </c>
      <c r="T673" s="167">
        <f>S673*H673</f>
        <v>0</v>
      </c>
      <c r="AR673" s="168" t="s">
        <v>273</v>
      </c>
      <c r="AT673" s="168" t="s">
        <v>226</v>
      </c>
      <c r="AU673" s="168" t="s">
        <v>88</v>
      </c>
      <c r="AY673" s="17" t="s">
        <v>166</v>
      </c>
      <c r="BE673" s="169">
        <f>IF(N673="základní",J673,0)</f>
        <v>0</v>
      </c>
      <c r="BF673" s="169">
        <f>IF(N673="snížená",J673,0)</f>
        <v>0</v>
      </c>
      <c r="BG673" s="169">
        <f>IF(N673="zákl. přenesená",J673,0)</f>
        <v>0</v>
      </c>
      <c r="BH673" s="169">
        <f>IF(N673="sníž. přenesená",J673,0)</f>
        <v>0</v>
      </c>
      <c r="BI673" s="169">
        <f>IF(N673="nulová",J673,0)</f>
        <v>0</v>
      </c>
      <c r="BJ673" s="17" t="s">
        <v>21</v>
      </c>
      <c r="BK673" s="169">
        <f>ROUND(I673*H673,2)</f>
        <v>0</v>
      </c>
      <c r="BL673" s="17" t="s">
        <v>246</v>
      </c>
      <c r="BM673" s="168" t="s">
        <v>1401</v>
      </c>
    </row>
    <row r="674" spans="2:65" s="12" customFormat="1" ht="10.199999999999999">
      <c r="B674" s="170"/>
      <c r="D674" s="171" t="s">
        <v>175</v>
      </c>
      <c r="E674" s="172" t="s">
        <v>1</v>
      </c>
      <c r="F674" s="173" t="s">
        <v>1402</v>
      </c>
      <c r="H674" s="174">
        <v>430.68200000000002</v>
      </c>
      <c r="I674" s="175"/>
      <c r="L674" s="170"/>
      <c r="M674" s="176"/>
      <c r="N674" s="177"/>
      <c r="O674" s="177"/>
      <c r="P674" s="177"/>
      <c r="Q674" s="177"/>
      <c r="R674" s="177"/>
      <c r="S674" s="177"/>
      <c r="T674" s="178"/>
      <c r="AT674" s="172" t="s">
        <v>175</v>
      </c>
      <c r="AU674" s="172" t="s">
        <v>88</v>
      </c>
      <c r="AV674" s="12" t="s">
        <v>88</v>
      </c>
      <c r="AW674" s="12" t="s">
        <v>36</v>
      </c>
      <c r="AX674" s="12" t="s">
        <v>80</v>
      </c>
      <c r="AY674" s="172" t="s">
        <v>166</v>
      </c>
    </row>
    <row r="675" spans="2:65" s="12" customFormat="1" ht="10.199999999999999">
      <c r="B675" s="170"/>
      <c r="D675" s="171" t="s">
        <v>175</v>
      </c>
      <c r="E675" s="172" t="s">
        <v>1</v>
      </c>
      <c r="F675" s="173" t="s">
        <v>1403</v>
      </c>
      <c r="H675" s="174">
        <v>439.29599999999999</v>
      </c>
      <c r="I675" s="175"/>
      <c r="L675" s="170"/>
      <c r="M675" s="176"/>
      <c r="N675" s="177"/>
      <c r="O675" s="177"/>
      <c r="P675" s="177"/>
      <c r="Q675" s="177"/>
      <c r="R675" s="177"/>
      <c r="S675" s="177"/>
      <c r="T675" s="178"/>
      <c r="AT675" s="172" t="s">
        <v>175</v>
      </c>
      <c r="AU675" s="172" t="s">
        <v>88</v>
      </c>
      <c r="AV675" s="12" t="s">
        <v>88</v>
      </c>
      <c r="AW675" s="12" t="s">
        <v>36</v>
      </c>
      <c r="AX675" s="12" t="s">
        <v>21</v>
      </c>
      <c r="AY675" s="172" t="s">
        <v>166</v>
      </c>
    </row>
    <row r="676" spans="2:65" s="1" customFormat="1" ht="24" customHeight="1">
      <c r="B676" s="156"/>
      <c r="C676" s="157" t="s">
        <v>1404</v>
      </c>
      <c r="D676" s="157" t="s">
        <v>168</v>
      </c>
      <c r="E676" s="158" t="s">
        <v>1405</v>
      </c>
      <c r="F676" s="159" t="s">
        <v>1406</v>
      </c>
      <c r="G676" s="160" t="s">
        <v>289</v>
      </c>
      <c r="H676" s="161">
        <v>110</v>
      </c>
      <c r="I676" s="162"/>
      <c r="J676" s="163">
        <f>ROUND(I676*H676,2)</f>
        <v>0</v>
      </c>
      <c r="K676" s="159" t="s">
        <v>172</v>
      </c>
      <c r="L676" s="32"/>
      <c r="M676" s="164" t="s">
        <v>1</v>
      </c>
      <c r="N676" s="165" t="s">
        <v>45</v>
      </c>
      <c r="O676" s="55"/>
      <c r="P676" s="166">
        <f>O676*H676</f>
        <v>0</v>
      </c>
      <c r="Q676" s="166">
        <v>0</v>
      </c>
      <c r="R676" s="166">
        <f>Q676*H676</f>
        <v>0</v>
      </c>
      <c r="S676" s="166">
        <v>0</v>
      </c>
      <c r="T676" s="167">
        <f>S676*H676</f>
        <v>0</v>
      </c>
      <c r="AR676" s="168" t="s">
        <v>246</v>
      </c>
      <c r="AT676" s="168" t="s">
        <v>168</v>
      </c>
      <c r="AU676" s="168" t="s">
        <v>88</v>
      </c>
      <c r="AY676" s="17" t="s">
        <v>166</v>
      </c>
      <c r="BE676" s="169">
        <f>IF(N676="základní",J676,0)</f>
        <v>0</v>
      </c>
      <c r="BF676" s="169">
        <f>IF(N676="snížená",J676,0)</f>
        <v>0</v>
      </c>
      <c r="BG676" s="169">
        <f>IF(N676="zákl. přenesená",J676,0)</f>
        <v>0</v>
      </c>
      <c r="BH676" s="169">
        <f>IF(N676="sníž. přenesená",J676,0)</f>
        <v>0</v>
      </c>
      <c r="BI676" s="169">
        <f>IF(N676="nulová",J676,0)</f>
        <v>0</v>
      </c>
      <c r="BJ676" s="17" t="s">
        <v>21</v>
      </c>
      <c r="BK676" s="169">
        <f>ROUND(I676*H676,2)</f>
        <v>0</v>
      </c>
      <c r="BL676" s="17" t="s">
        <v>246</v>
      </c>
      <c r="BM676" s="168" t="s">
        <v>1407</v>
      </c>
    </row>
    <row r="677" spans="2:65" s="1" customFormat="1" ht="72" customHeight="1">
      <c r="B677" s="156"/>
      <c r="C677" s="179" t="s">
        <v>1408</v>
      </c>
      <c r="D677" s="179" t="s">
        <v>226</v>
      </c>
      <c r="E677" s="180" t="s">
        <v>1409</v>
      </c>
      <c r="F677" s="181" t="s">
        <v>1410</v>
      </c>
      <c r="G677" s="182" t="s">
        <v>289</v>
      </c>
      <c r="H677" s="183">
        <v>112.2</v>
      </c>
      <c r="I677" s="184"/>
      <c r="J677" s="185">
        <f>ROUND(I677*H677,2)</f>
        <v>0</v>
      </c>
      <c r="K677" s="181" t="s">
        <v>172</v>
      </c>
      <c r="L677" s="186"/>
      <c r="M677" s="187" t="s">
        <v>1</v>
      </c>
      <c r="N677" s="188" t="s">
        <v>45</v>
      </c>
      <c r="O677" s="55"/>
      <c r="P677" s="166">
        <f>O677*H677</f>
        <v>0</v>
      </c>
      <c r="Q677" s="166">
        <v>2.0000000000000002E-5</v>
      </c>
      <c r="R677" s="166">
        <f>Q677*H677</f>
        <v>2.2440000000000003E-3</v>
      </c>
      <c r="S677" s="166">
        <v>0</v>
      </c>
      <c r="T677" s="167">
        <f>S677*H677</f>
        <v>0</v>
      </c>
      <c r="AR677" s="168" t="s">
        <v>273</v>
      </c>
      <c r="AT677" s="168" t="s">
        <v>226</v>
      </c>
      <c r="AU677" s="168" t="s">
        <v>88</v>
      </c>
      <c r="AY677" s="17" t="s">
        <v>166</v>
      </c>
      <c r="BE677" s="169">
        <f>IF(N677="základní",J677,0)</f>
        <v>0</v>
      </c>
      <c r="BF677" s="169">
        <f>IF(N677="snížená",J677,0)</f>
        <v>0</v>
      </c>
      <c r="BG677" s="169">
        <f>IF(N677="zákl. přenesená",J677,0)</f>
        <v>0</v>
      </c>
      <c r="BH677" s="169">
        <f>IF(N677="sníž. přenesená",J677,0)</f>
        <v>0</v>
      </c>
      <c r="BI677" s="169">
        <f>IF(N677="nulová",J677,0)</f>
        <v>0</v>
      </c>
      <c r="BJ677" s="17" t="s">
        <v>21</v>
      </c>
      <c r="BK677" s="169">
        <f>ROUND(I677*H677,2)</f>
        <v>0</v>
      </c>
      <c r="BL677" s="17" t="s">
        <v>246</v>
      </c>
      <c r="BM677" s="168" t="s">
        <v>1411</v>
      </c>
    </row>
    <row r="678" spans="2:65" s="12" customFormat="1" ht="10.199999999999999">
      <c r="B678" s="170"/>
      <c r="D678" s="171" t="s">
        <v>175</v>
      </c>
      <c r="E678" s="172" t="s">
        <v>1</v>
      </c>
      <c r="F678" s="173" t="s">
        <v>1412</v>
      </c>
      <c r="H678" s="174">
        <v>112.2</v>
      </c>
      <c r="I678" s="175"/>
      <c r="L678" s="170"/>
      <c r="M678" s="176"/>
      <c r="N678" s="177"/>
      <c r="O678" s="177"/>
      <c r="P678" s="177"/>
      <c r="Q678" s="177"/>
      <c r="R678" s="177"/>
      <c r="S678" s="177"/>
      <c r="T678" s="178"/>
      <c r="AT678" s="172" t="s">
        <v>175</v>
      </c>
      <c r="AU678" s="172" t="s">
        <v>88</v>
      </c>
      <c r="AV678" s="12" t="s">
        <v>88</v>
      </c>
      <c r="AW678" s="12" t="s">
        <v>36</v>
      </c>
      <c r="AX678" s="12" t="s">
        <v>21</v>
      </c>
      <c r="AY678" s="172" t="s">
        <v>166</v>
      </c>
    </row>
    <row r="679" spans="2:65" s="1" customFormat="1" ht="60" customHeight="1">
      <c r="B679" s="156"/>
      <c r="C679" s="157" t="s">
        <v>1413</v>
      </c>
      <c r="D679" s="157" t="s">
        <v>168</v>
      </c>
      <c r="E679" s="158" t="s">
        <v>1414</v>
      </c>
      <c r="F679" s="159" t="s">
        <v>1415</v>
      </c>
      <c r="G679" s="160" t="s">
        <v>197</v>
      </c>
      <c r="H679" s="161">
        <v>794.21199999999999</v>
      </c>
      <c r="I679" s="162"/>
      <c r="J679" s="163">
        <f>ROUND(I679*H679,2)</f>
        <v>0</v>
      </c>
      <c r="K679" s="159" t="s">
        <v>172</v>
      </c>
      <c r="L679" s="32"/>
      <c r="M679" s="164" t="s">
        <v>1</v>
      </c>
      <c r="N679" s="165" t="s">
        <v>45</v>
      </c>
      <c r="O679" s="55"/>
      <c r="P679" s="166">
        <f>O679*H679</f>
        <v>0</v>
      </c>
      <c r="Q679" s="166">
        <v>1.4999999999999999E-4</v>
      </c>
      <c r="R679" s="166">
        <f>Q679*H679</f>
        <v>0.11913179999999998</v>
      </c>
      <c r="S679" s="166">
        <v>0</v>
      </c>
      <c r="T679" s="167">
        <f>S679*H679</f>
        <v>0</v>
      </c>
      <c r="AR679" s="168" t="s">
        <v>246</v>
      </c>
      <c r="AT679" s="168" t="s">
        <v>168</v>
      </c>
      <c r="AU679" s="168" t="s">
        <v>88</v>
      </c>
      <c r="AY679" s="17" t="s">
        <v>166</v>
      </c>
      <c r="BE679" s="169">
        <f>IF(N679="základní",J679,0)</f>
        <v>0</v>
      </c>
      <c r="BF679" s="169">
        <f>IF(N679="snížená",J679,0)</f>
        <v>0</v>
      </c>
      <c r="BG679" s="169">
        <f>IF(N679="zákl. přenesená",J679,0)</f>
        <v>0</v>
      </c>
      <c r="BH679" s="169">
        <f>IF(N679="sníž. přenesená",J679,0)</f>
        <v>0</v>
      </c>
      <c r="BI679" s="169">
        <f>IF(N679="nulová",J679,0)</f>
        <v>0</v>
      </c>
      <c r="BJ679" s="17" t="s">
        <v>21</v>
      </c>
      <c r="BK679" s="169">
        <f>ROUND(I679*H679,2)</f>
        <v>0</v>
      </c>
      <c r="BL679" s="17" t="s">
        <v>246</v>
      </c>
      <c r="BM679" s="168" t="s">
        <v>1416</v>
      </c>
    </row>
    <row r="680" spans="2:65" s="12" customFormat="1" ht="10.199999999999999">
      <c r="B680" s="170"/>
      <c r="D680" s="171" t="s">
        <v>175</v>
      </c>
      <c r="E680" s="172" t="s">
        <v>1</v>
      </c>
      <c r="F680" s="173" t="s">
        <v>1417</v>
      </c>
      <c r="H680" s="174">
        <v>346.85</v>
      </c>
      <c r="I680" s="175"/>
      <c r="L680" s="170"/>
      <c r="M680" s="176"/>
      <c r="N680" s="177"/>
      <c r="O680" s="177"/>
      <c r="P680" s="177"/>
      <c r="Q680" s="177"/>
      <c r="R680" s="177"/>
      <c r="S680" s="177"/>
      <c r="T680" s="178"/>
      <c r="AT680" s="172" t="s">
        <v>175</v>
      </c>
      <c r="AU680" s="172" t="s">
        <v>88</v>
      </c>
      <c r="AV680" s="12" t="s">
        <v>88</v>
      </c>
      <c r="AW680" s="12" t="s">
        <v>36</v>
      </c>
      <c r="AX680" s="12" t="s">
        <v>80</v>
      </c>
      <c r="AY680" s="172" t="s">
        <v>166</v>
      </c>
    </row>
    <row r="681" spans="2:65" s="12" customFormat="1" ht="10.199999999999999">
      <c r="B681" s="170"/>
      <c r="D681" s="171" t="s">
        <v>175</v>
      </c>
      <c r="E681" s="172" t="s">
        <v>1</v>
      </c>
      <c r="F681" s="173" t="s">
        <v>1418</v>
      </c>
      <c r="H681" s="174">
        <v>50.256</v>
      </c>
      <c r="I681" s="175"/>
      <c r="L681" s="170"/>
      <c r="M681" s="176"/>
      <c r="N681" s="177"/>
      <c r="O681" s="177"/>
      <c r="P681" s="177"/>
      <c r="Q681" s="177"/>
      <c r="R681" s="177"/>
      <c r="S681" s="177"/>
      <c r="T681" s="178"/>
      <c r="AT681" s="172" t="s">
        <v>175</v>
      </c>
      <c r="AU681" s="172" t="s">
        <v>88</v>
      </c>
      <c r="AV681" s="12" t="s">
        <v>88</v>
      </c>
      <c r="AW681" s="12" t="s">
        <v>36</v>
      </c>
      <c r="AX681" s="12" t="s">
        <v>80</v>
      </c>
      <c r="AY681" s="172" t="s">
        <v>166</v>
      </c>
    </row>
    <row r="682" spans="2:65" s="14" customFormat="1" ht="10.199999999999999">
      <c r="B682" s="205"/>
      <c r="D682" s="171" t="s">
        <v>175</v>
      </c>
      <c r="E682" s="206" t="s">
        <v>1</v>
      </c>
      <c r="F682" s="207" t="s">
        <v>675</v>
      </c>
      <c r="H682" s="208">
        <v>397.10599999999999</v>
      </c>
      <c r="I682" s="209"/>
      <c r="L682" s="205"/>
      <c r="M682" s="210"/>
      <c r="N682" s="211"/>
      <c r="O682" s="211"/>
      <c r="P682" s="211"/>
      <c r="Q682" s="211"/>
      <c r="R682" s="211"/>
      <c r="S682" s="211"/>
      <c r="T682" s="212"/>
      <c r="AT682" s="206" t="s">
        <v>175</v>
      </c>
      <c r="AU682" s="206" t="s">
        <v>88</v>
      </c>
      <c r="AV682" s="14" t="s">
        <v>181</v>
      </c>
      <c r="AW682" s="14" t="s">
        <v>36</v>
      </c>
      <c r="AX682" s="14" t="s">
        <v>80</v>
      </c>
      <c r="AY682" s="206" t="s">
        <v>166</v>
      </c>
    </row>
    <row r="683" spans="2:65" s="12" customFormat="1" ht="10.199999999999999">
      <c r="B683" s="170"/>
      <c r="D683" s="171" t="s">
        <v>175</v>
      </c>
      <c r="E683" s="172" t="s">
        <v>1</v>
      </c>
      <c r="F683" s="173" t="s">
        <v>1419</v>
      </c>
      <c r="H683" s="174">
        <v>397.10599999999999</v>
      </c>
      <c r="I683" s="175"/>
      <c r="L683" s="170"/>
      <c r="M683" s="176"/>
      <c r="N683" s="177"/>
      <c r="O683" s="177"/>
      <c r="P683" s="177"/>
      <c r="Q683" s="177"/>
      <c r="R683" s="177"/>
      <c r="S683" s="177"/>
      <c r="T683" s="178"/>
      <c r="AT683" s="172" t="s">
        <v>175</v>
      </c>
      <c r="AU683" s="172" t="s">
        <v>88</v>
      </c>
      <c r="AV683" s="12" t="s">
        <v>88</v>
      </c>
      <c r="AW683" s="12" t="s">
        <v>36</v>
      </c>
      <c r="AX683" s="12" t="s">
        <v>80</v>
      </c>
      <c r="AY683" s="172" t="s">
        <v>166</v>
      </c>
    </row>
    <row r="684" spans="2:65" s="14" customFormat="1" ht="10.199999999999999">
      <c r="B684" s="205"/>
      <c r="D684" s="171" t="s">
        <v>175</v>
      </c>
      <c r="E684" s="206" t="s">
        <v>1</v>
      </c>
      <c r="F684" s="207" t="s">
        <v>675</v>
      </c>
      <c r="H684" s="208">
        <v>397.10599999999999</v>
      </c>
      <c r="I684" s="209"/>
      <c r="L684" s="205"/>
      <c r="M684" s="210"/>
      <c r="N684" s="211"/>
      <c r="O684" s="211"/>
      <c r="P684" s="211"/>
      <c r="Q684" s="211"/>
      <c r="R684" s="211"/>
      <c r="S684" s="211"/>
      <c r="T684" s="212"/>
      <c r="AT684" s="206" t="s">
        <v>175</v>
      </c>
      <c r="AU684" s="206" t="s">
        <v>88</v>
      </c>
      <c r="AV684" s="14" t="s">
        <v>181</v>
      </c>
      <c r="AW684" s="14" t="s">
        <v>36</v>
      </c>
      <c r="AX684" s="14" t="s">
        <v>80</v>
      </c>
      <c r="AY684" s="206" t="s">
        <v>166</v>
      </c>
    </row>
    <row r="685" spans="2:65" s="13" customFormat="1" ht="10.199999999999999">
      <c r="B685" s="194"/>
      <c r="D685" s="171" t="s">
        <v>175</v>
      </c>
      <c r="E685" s="195" t="s">
        <v>1</v>
      </c>
      <c r="F685" s="196" t="s">
        <v>367</v>
      </c>
      <c r="H685" s="197">
        <v>794.21199999999999</v>
      </c>
      <c r="I685" s="198"/>
      <c r="L685" s="194"/>
      <c r="M685" s="199"/>
      <c r="N685" s="200"/>
      <c r="O685" s="200"/>
      <c r="P685" s="200"/>
      <c r="Q685" s="200"/>
      <c r="R685" s="200"/>
      <c r="S685" s="200"/>
      <c r="T685" s="201"/>
      <c r="AT685" s="195" t="s">
        <v>175</v>
      </c>
      <c r="AU685" s="195" t="s">
        <v>88</v>
      </c>
      <c r="AV685" s="13" t="s">
        <v>173</v>
      </c>
      <c r="AW685" s="13" t="s">
        <v>36</v>
      </c>
      <c r="AX685" s="13" t="s">
        <v>21</v>
      </c>
      <c r="AY685" s="195" t="s">
        <v>166</v>
      </c>
    </row>
    <row r="686" spans="2:65" s="1" customFormat="1" ht="36" customHeight="1">
      <c r="B686" s="156"/>
      <c r="C686" s="179" t="s">
        <v>1420</v>
      </c>
      <c r="D686" s="179" t="s">
        <v>226</v>
      </c>
      <c r="E686" s="180" t="s">
        <v>1421</v>
      </c>
      <c r="F686" s="181" t="s">
        <v>1422</v>
      </c>
      <c r="G686" s="182" t="s">
        <v>197</v>
      </c>
      <c r="H686" s="183">
        <v>810.09400000000005</v>
      </c>
      <c r="I686" s="184"/>
      <c r="J686" s="185">
        <f>ROUND(I686*H686,2)</f>
        <v>0</v>
      </c>
      <c r="K686" s="181" t="s">
        <v>172</v>
      </c>
      <c r="L686" s="186"/>
      <c r="M686" s="187" t="s">
        <v>1</v>
      </c>
      <c r="N686" s="188" t="s">
        <v>45</v>
      </c>
      <c r="O686" s="55"/>
      <c r="P686" s="166">
        <f>O686*H686</f>
        <v>0</v>
      </c>
      <c r="Q686" s="166">
        <v>2.5400000000000002E-3</v>
      </c>
      <c r="R686" s="166">
        <f>Q686*H686</f>
        <v>2.0576387600000001</v>
      </c>
      <c r="S686" s="166">
        <v>0</v>
      </c>
      <c r="T686" s="167">
        <f>S686*H686</f>
        <v>0</v>
      </c>
      <c r="AR686" s="168" t="s">
        <v>273</v>
      </c>
      <c r="AT686" s="168" t="s">
        <v>226</v>
      </c>
      <c r="AU686" s="168" t="s">
        <v>88</v>
      </c>
      <c r="AY686" s="17" t="s">
        <v>166</v>
      </c>
      <c r="BE686" s="169">
        <f>IF(N686="základní",J686,0)</f>
        <v>0</v>
      </c>
      <c r="BF686" s="169">
        <f>IF(N686="snížená",J686,0)</f>
        <v>0</v>
      </c>
      <c r="BG686" s="169">
        <f>IF(N686="zákl. přenesená",J686,0)</f>
        <v>0</v>
      </c>
      <c r="BH686" s="169">
        <f>IF(N686="sníž. přenesená",J686,0)</f>
        <v>0</v>
      </c>
      <c r="BI686" s="169">
        <f>IF(N686="nulová",J686,0)</f>
        <v>0</v>
      </c>
      <c r="BJ686" s="17" t="s">
        <v>21</v>
      </c>
      <c r="BK686" s="169">
        <f>ROUND(I686*H686,2)</f>
        <v>0</v>
      </c>
      <c r="BL686" s="17" t="s">
        <v>246</v>
      </c>
      <c r="BM686" s="168" t="s">
        <v>1423</v>
      </c>
    </row>
    <row r="687" spans="2:65" s="12" customFormat="1" ht="10.199999999999999">
      <c r="B687" s="170"/>
      <c r="D687" s="171" t="s">
        <v>175</v>
      </c>
      <c r="E687" s="172" t="s">
        <v>1</v>
      </c>
      <c r="F687" s="173" t="s">
        <v>1424</v>
      </c>
      <c r="H687" s="174">
        <v>794.21</v>
      </c>
      <c r="I687" s="175"/>
      <c r="L687" s="170"/>
      <c r="M687" s="176"/>
      <c r="N687" s="177"/>
      <c r="O687" s="177"/>
      <c r="P687" s="177"/>
      <c r="Q687" s="177"/>
      <c r="R687" s="177"/>
      <c r="S687" s="177"/>
      <c r="T687" s="178"/>
      <c r="AT687" s="172" t="s">
        <v>175</v>
      </c>
      <c r="AU687" s="172" t="s">
        <v>88</v>
      </c>
      <c r="AV687" s="12" t="s">
        <v>88</v>
      </c>
      <c r="AW687" s="12" t="s">
        <v>36</v>
      </c>
      <c r="AX687" s="12" t="s">
        <v>80</v>
      </c>
      <c r="AY687" s="172" t="s">
        <v>166</v>
      </c>
    </row>
    <row r="688" spans="2:65" s="12" customFormat="1" ht="10.199999999999999">
      <c r="B688" s="170"/>
      <c r="D688" s="171" t="s">
        <v>175</v>
      </c>
      <c r="E688" s="172" t="s">
        <v>1</v>
      </c>
      <c r="F688" s="173" t="s">
        <v>1425</v>
      </c>
      <c r="H688" s="174">
        <v>810.09400000000005</v>
      </c>
      <c r="I688" s="175"/>
      <c r="L688" s="170"/>
      <c r="M688" s="176"/>
      <c r="N688" s="177"/>
      <c r="O688" s="177"/>
      <c r="P688" s="177"/>
      <c r="Q688" s="177"/>
      <c r="R688" s="177"/>
      <c r="S688" s="177"/>
      <c r="T688" s="178"/>
      <c r="AT688" s="172" t="s">
        <v>175</v>
      </c>
      <c r="AU688" s="172" t="s">
        <v>88</v>
      </c>
      <c r="AV688" s="12" t="s">
        <v>88</v>
      </c>
      <c r="AW688" s="12" t="s">
        <v>36</v>
      </c>
      <c r="AX688" s="12" t="s">
        <v>21</v>
      </c>
      <c r="AY688" s="172" t="s">
        <v>166</v>
      </c>
    </row>
    <row r="689" spans="2:65" s="1" customFormat="1" ht="48" customHeight="1">
      <c r="B689" s="156"/>
      <c r="C689" s="157" t="s">
        <v>1426</v>
      </c>
      <c r="D689" s="157" t="s">
        <v>168</v>
      </c>
      <c r="E689" s="158" t="s">
        <v>1427</v>
      </c>
      <c r="F689" s="159" t="s">
        <v>1428</v>
      </c>
      <c r="G689" s="160" t="s">
        <v>197</v>
      </c>
      <c r="H689" s="161">
        <v>322.69099999999997</v>
      </c>
      <c r="I689" s="162"/>
      <c r="J689" s="163">
        <f>ROUND(I689*H689,2)</f>
        <v>0</v>
      </c>
      <c r="K689" s="159" t="s">
        <v>172</v>
      </c>
      <c r="L689" s="32"/>
      <c r="M689" s="164" t="s">
        <v>1</v>
      </c>
      <c r="N689" s="165" t="s">
        <v>45</v>
      </c>
      <c r="O689" s="55"/>
      <c r="P689" s="166">
        <f>O689*H689</f>
        <v>0</v>
      </c>
      <c r="Q689" s="166">
        <v>1.0000000000000001E-5</v>
      </c>
      <c r="R689" s="166">
        <f>Q689*H689</f>
        <v>3.2269099999999999E-3</v>
      </c>
      <c r="S689" s="166">
        <v>0</v>
      </c>
      <c r="T689" s="167">
        <f>S689*H689</f>
        <v>0</v>
      </c>
      <c r="AR689" s="168" t="s">
        <v>246</v>
      </c>
      <c r="AT689" s="168" t="s">
        <v>168</v>
      </c>
      <c r="AU689" s="168" t="s">
        <v>88</v>
      </c>
      <c r="AY689" s="17" t="s">
        <v>166</v>
      </c>
      <c r="BE689" s="169">
        <f>IF(N689="základní",J689,0)</f>
        <v>0</v>
      </c>
      <c r="BF689" s="169">
        <f>IF(N689="snížená",J689,0)</f>
        <v>0</v>
      </c>
      <c r="BG689" s="169">
        <f>IF(N689="zákl. přenesená",J689,0)</f>
        <v>0</v>
      </c>
      <c r="BH689" s="169">
        <f>IF(N689="sníž. přenesená",J689,0)</f>
        <v>0</v>
      </c>
      <c r="BI689" s="169">
        <f>IF(N689="nulová",J689,0)</f>
        <v>0</v>
      </c>
      <c r="BJ689" s="17" t="s">
        <v>21</v>
      </c>
      <c r="BK689" s="169">
        <f>ROUND(I689*H689,2)</f>
        <v>0</v>
      </c>
      <c r="BL689" s="17" t="s">
        <v>246</v>
      </c>
      <c r="BM689" s="168" t="s">
        <v>1429</v>
      </c>
    </row>
    <row r="690" spans="2:65" s="12" customFormat="1" ht="10.199999999999999">
      <c r="B690" s="170"/>
      <c r="D690" s="171" t="s">
        <v>175</v>
      </c>
      <c r="E690" s="172" t="s">
        <v>1</v>
      </c>
      <c r="F690" s="173" t="s">
        <v>1386</v>
      </c>
      <c r="H690" s="174">
        <v>107.35</v>
      </c>
      <c r="I690" s="175"/>
      <c r="L690" s="170"/>
      <c r="M690" s="176"/>
      <c r="N690" s="177"/>
      <c r="O690" s="177"/>
      <c r="P690" s="177"/>
      <c r="Q690" s="177"/>
      <c r="R690" s="177"/>
      <c r="S690" s="177"/>
      <c r="T690" s="178"/>
      <c r="AT690" s="172" t="s">
        <v>175</v>
      </c>
      <c r="AU690" s="172" t="s">
        <v>88</v>
      </c>
      <c r="AV690" s="12" t="s">
        <v>88</v>
      </c>
      <c r="AW690" s="12" t="s">
        <v>36</v>
      </c>
      <c r="AX690" s="12" t="s">
        <v>80</v>
      </c>
      <c r="AY690" s="172" t="s">
        <v>166</v>
      </c>
    </row>
    <row r="691" spans="2:65" s="12" customFormat="1" ht="10.199999999999999">
      <c r="B691" s="170"/>
      <c r="D691" s="171" t="s">
        <v>175</v>
      </c>
      <c r="E691" s="172" t="s">
        <v>1</v>
      </c>
      <c r="F691" s="173" t="s">
        <v>1430</v>
      </c>
      <c r="H691" s="174">
        <v>215.34100000000001</v>
      </c>
      <c r="I691" s="175"/>
      <c r="L691" s="170"/>
      <c r="M691" s="176"/>
      <c r="N691" s="177"/>
      <c r="O691" s="177"/>
      <c r="P691" s="177"/>
      <c r="Q691" s="177"/>
      <c r="R691" s="177"/>
      <c r="S691" s="177"/>
      <c r="T691" s="178"/>
      <c r="AT691" s="172" t="s">
        <v>175</v>
      </c>
      <c r="AU691" s="172" t="s">
        <v>88</v>
      </c>
      <c r="AV691" s="12" t="s">
        <v>88</v>
      </c>
      <c r="AW691" s="12" t="s">
        <v>36</v>
      </c>
      <c r="AX691" s="12" t="s">
        <v>80</v>
      </c>
      <c r="AY691" s="172" t="s">
        <v>166</v>
      </c>
    </row>
    <row r="692" spans="2:65" s="13" customFormat="1" ht="10.199999999999999">
      <c r="B692" s="194"/>
      <c r="D692" s="171" t="s">
        <v>175</v>
      </c>
      <c r="E692" s="195" t="s">
        <v>1</v>
      </c>
      <c r="F692" s="196" t="s">
        <v>367</v>
      </c>
      <c r="H692" s="197">
        <v>322.69100000000003</v>
      </c>
      <c r="I692" s="198"/>
      <c r="L692" s="194"/>
      <c r="M692" s="199"/>
      <c r="N692" s="200"/>
      <c r="O692" s="200"/>
      <c r="P692" s="200"/>
      <c r="Q692" s="200"/>
      <c r="R692" s="200"/>
      <c r="S692" s="200"/>
      <c r="T692" s="201"/>
      <c r="AT692" s="195" t="s">
        <v>175</v>
      </c>
      <c r="AU692" s="195" t="s">
        <v>88</v>
      </c>
      <c r="AV692" s="13" t="s">
        <v>173</v>
      </c>
      <c r="AW692" s="13" t="s">
        <v>36</v>
      </c>
      <c r="AX692" s="13" t="s">
        <v>21</v>
      </c>
      <c r="AY692" s="195" t="s">
        <v>166</v>
      </c>
    </row>
    <row r="693" spans="2:65" s="1" customFormat="1" ht="48" customHeight="1">
      <c r="B693" s="156"/>
      <c r="C693" s="179" t="s">
        <v>1431</v>
      </c>
      <c r="D693" s="179" t="s">
        <v>226</v>
      </c>
      <c r="E693" s="180" t="s">
        <v>1432</v>
      </c>
      <c r="F693" s="181" t="s">
        <v>1433</v>
      </c>
      <c r="G693" s="182" t="s">
        <v>197</v>
      </c>
      <c r="H693" s="183">
        <v>355.3</v>
      </c>
      <c r="I693" s="184"/>
      <c r="J693" s="185">
        <f>ROUND(I693*H693,2)</f>
        <v>0</v>
      </c>
      <c r="K693" s="181" t="s">
        <v>172</v>
      </c>
      <c r="L693" s="186"/>
      <c r="M693" s="187" t="s">
        <v>1</v>
      </c>
      <c r="N693" s="188" t="s">
        <v>45</v>
      </c>
      <c r="O693" s="55"/>
      <c r="P693" s="166">
        <f>O693*H693</f>
        <v>0</v>
      </c>
      <c r="Q693" s="166">
        <v>2.3000000000000001E-4</v>
      </c>
      <c r="R693" s="166">
        <f>Q693*H693</f>
        <v>8.1719E-2</v>
      </c>
      <c r="S693" s="166">
        <v>0</v>
      </c>
      <c r="T693" s="167">
        <f>S693*H693</f>
        <v>0</v>
      </c>
      <c r="AR693" s="168" t="s">
        <v>273</v>
      </c>
      <c r="AT693" s="168" t="s">
        <v>226</v>
      </c>
      <c r="AU693" s="168" t="s">
        <v>88</v>
      </c>
      <c r="AY693" s="17" t="s">
        <v>166</v>
      </c>
      <c r="BE693" s="169">
        <f>IF(N693="základní",J693,0)</f>
        <v>0</v>
      </c>
      <c r="BF693" s="169">
        <f>IF(N693="snížená",J693,0)</f>
        <v>0</v>
      </c>
      <c r="BG693" s="169">
        <f>IF(N693="zákl. přenesená",J693,0)</f>
        <v>0</v>
      </c>
      <c r="BH693" s="169">
        <f>IF(N693="sníž. přenesená",J693,0)</f>
        <v>0</v>
      </c>
      <c r="BI693" s="169">
        <f>IF(N693="nulová",J693,0)</f>
        <v>0</v>
      </c>
      <c r="BJ693" s="17" t="s">
        <v>21</v>
      </c>
      <c r="BK693" s="169">
        <f>ROUND(I693*H693,2)</f>
        <v>0</v>
      </c>
      <c r="BL693" s="17" t="s">
        <v>246</v>
      </c>
      <c r="BM693" s="168" t="s">
        <v>1434</v>
      </c>
    </row>
    <row r="694" spans="2:65" s="12" customFormat="1" ht="10.199999999999999">
      <c r="B694" s="170"/>
      <c r="D694" s="171" t="s">
        <v>175</v>
      </c>
      <c r="E694" s="172" t="s">
        <v>1</v>
      </c>
      <c r="F694" s="173" t="s">
        <v>1435</v>
      </c>
      <c r="H694" s="174">
        <v>323</v>
      </c>
      <c r="I694" s="175"/>
      <c r="L694" s="170"/>
      <c r="M694" s="176"/>
      <c r="N694" s="177"/>
      <c r="O694" s="177"/>
      <c r="P694" s="177"/>
      <c r="Q694" s="177"/>
      <c r="R694" s="177"/>
      <c r="S694" s="177"/>
      <c r="T694" s="178"/>
      <c r="AT694" s="172" t="s">
        <v>175</v>
      </c>
      <c r="AU694" s="172" t="s">
        <v>88</v>
      </c>
      <c r="AV694" s="12" t="s">
        <v>88</v>
      </c>
      <c r="AW694" s="12" t="s">
        <v>36</v>
      </c>
      <c r="AX694" s="12" t="s">
        <v>80</v>
      </c>
      <c r="AY694" s="172" t="s">
        <v>166</v>
      </c>
    </row>
    <row r="695" spans="2:65" s="12" customFormat="1" ht="10.199999999999999">
      <c r="B695" s="170"/>
      <c r="D695" s="171" t="s">
        <v>175</v>
      </c>
      <c r="E695" s="172" t="s">
        <v>1</v>
      </c>
      <c r="F695" s="173" t="s">
        <v>1436</v>
      </c>
      <c r="H695" s="174">
        <v>355.3</v>
      </c>
      <c r="I695" s="175"/>
      <c r="L695" s="170"/>
      <c r="M695" s="176"/>
      <c r="N695" s="177"/>
      <c r="O695" s="177"/>
      <c r="P695" s="177"/>
      <c r="Q695" s="177"/>
      <c r="R695" s="177"/>
      <c r="S695" s="177"/>
      <c r="T695" s="178"/>
      <c r="AT695" s="172" t="s">
        <v>175</v>
      </c>
      <c r="AU695" s="172" t="s">
        <v>88</v>
      </c>
      <c r="AV695" s="12" t="s">
        <v>88</v>
      </c>
      <c r="AW695" s="12" t="s">
        <v>36</v>
      </c>
      <c r="AX695" s="12" t="s">
        <v>21</v>
      </c>
      <c r="AY695" s="172" t="s">
        <v>166</v>
      </c>
    </row>
    <row r="696" spans="2:65" s="1" customFormat="1" ht="48" customHeight="1">
      <c r="B696" s="156"/>
      <c r="C696" s="157" t="s">
        <v>1437</v>
      </c>
      <c r="D696" s="157" t="s">
        <v>168</v>
      </c>
      <c r="E696" s="158" t="s">
        <v>1438</v>
      </c>
      <c r="F696" s="159" t="s">
        <v>1439</v>
      </c>
      <c r="G696" s="160" t="s">
        <v>191</v>
      </c>
      <c r="H696" s="161">
        <v>3.91</v>
      </c>
      <c r="I696" s="162"/>
      <c r="J696" s="163">
        <f>ROUND(I696*H696,2)</f>
        <v>0</v>
      </c>
      <c r="K696" s="159" t="s">
        <v>172</v>
      </c>
      <c r="L696" s="32"/>
      <c r="M696" s="164" t="s">
        <v>1</v>
      </c>
      <c r="N696" s="165" t="s">
        <v>45</v>
      </c>
      <c r="O696" s="55"/>
      <c r="P696" s="166">
        <f>O696*H696</f>
        <v>0</v>
      </c>
      <c r="Q696" s="166">
        <v>0</v>
      </c>
      <c r="R696" s="166">
        <f>Q696*H696</f>
        <v>0</v>
      </c>
      <c r="S696" s="166">
        <v>0</v>
      </c>
      <c r="T696" s="167">
        <f>S696*H696</f>
        <v>0</v>
      </c>
      <c r="AR696" s="168" t="s">
        <v>246</v>
      </c>
      <c r="AT696" s="168" t="s">
        <v>168</v>
      </c>
      <c r="AU696" s="168" t="s">
        <v>88</v>
      </c>
      <c r="AY696" s="17" t="s">
        <v>166</v>
      </c>
      <c r="BE696" s="169">
        <f>IF(N696="základní",J696,0)</f>
        <v>0</v>
      </c>
      <c r="BF696" s="169">
        <f>IF(N696="snížená",J696,0)</f>
        <v>0</v>
      </c>
      <c r="BG696" s="169">
        <f>IF(N696="zákl. přenesená",J696,0)</f>
        <v>0</v>
      </c>
      <c r="BH696" s="169">
        <f>IF(N696="sníž. přenesená",J696,0)</f>
        <v>0</v>
      </c>
      <c r="BI696" s="169">
        <f>IF(N696="nulová",J696,0)</f>
        <v>0</v>
      </c>
      <c r="BJ696" s="17" t="s">
        <v>21</v>
      </c>
      <c r="BK696" s="169">
        <f>ROUND(I696*H696,2)</f>
        <v>0</v>
      </c>
      <c r="BL696" s="17" t="s">
        <v>246</v>
      </c>
      <c r="BM696" s="168" t="s">
        <v>1440</v>
      </c>
    </row>
    <row r="697" spans="2:65" s="11" customFormat="1" ht="22.8" customHeight="1">
      <c r="B697" s="143"/>
      <c r="D697" s="144" t="s">
        <v>79</v>
      </c>
      <c r="E697" s="154" t="s">
        <v>1441</v>
      </c>
      <c r="F697" s="154" t="s">
        <v>1442</v>
      </c>
      <c r="I697" s="146"/>
      <c r="J697" s="155">
        <f>BK697</f>
        <v>0</v>
      </c>
      <c r="L697" s="143"/>
      <c r="M697" s="148"/>
      <c r="N697" s="149"/>
      <c r="O697" s="149"/>
      <c r="P697" s="150">
        <f>SUM(P698:P701)</f>
        <v>0</v>
      </c>
      <c r="Q697" s="149"/>
      <c r="R697" s="150">
        <f>SUM(R698:R701)</f>
        <v>4.6800000000000001E-3</v>
      </c>
      <c r="S697" s="149"/>
      <c r="T697" s="151">
        <f>SUM(T698:T701)</f>
        <v>0</v>
      </c>
      <c r="AR697" s="144" t="s">
        <v>88</v>
      </c>
      <c r="AT697" s="152" t="s">
        <v>79</v>
      </c>
      <c r="AU697" s="152" t="s">
        <v>21</v>
      </c>
      <c r="AY697" s="144" t="s">
        <v>166</v>
      </c>
      <c r="BK697" s="153">
        <f>SUM(BK698:BK701)</f>
        <v>0</v>
      </c>
    </row>
    <row r="698" spans="2:65" s="1" customFormat="1" ht="24" customHeight="1">
      <c r="B698" s="156"/>
      <c r="C698" s="157" t="s">
        <v>1443</v>
      </c>
      <c r="D698" s="157" t="s">
        <v>168</v>
      </c>
      <c r="E698" s="158" t="s">
        <v>1444</v>
      </c>
      <c r="F698" s="159" t="s">
        <v>1445</v>
      </c>
      <c r="G698" s="160" t="s">
        <v>242</v>
      </c>
      <c r="H698" s="161">
        <v>4</v>
      </c>
      <c r="I698" s="162"/>
      <c r="J698" s="163">
        <f>ROUND(I698*H698,2)</f>
        <v>0</v>
      </c>
      <c r="K698" s="159" t="s">
        <v>172</v>
      </c>
      <c r="L698" s="32"/>
      <c r="M698" s="164" t="s">
        <v>1</v>
      </c>
      <c r="N698" s="165" t="s">
        <v>45</v>
      </c>
      <c r="O698" s="55"/>
      <c r="P698" s="166">
        <f>O698*H698</f>
        <v>0</v>
      </c>
      <c r="Q698" s="166">
        <v>5.1999999999999995E-4</v>
      </c>
      <c r="R698" s="166">
        <f>Q698*H698</f>
        <v>2.0799999999999998E-3</v>
      </c>
      <c r="S698" s="166">
        <v>0</v>
      </c>
      <c r="T698" s="167">
        <f>S698*H698</f>
        <v>0</v>
      </c>
      <c r="AR698" s="168" t="s">
        <v>246</v>
      </c>
      <c r="AT698" s="168" t="s">
        <v>168</v>
      </c>
      <c r="AU698" s="168" t="s">
        <v>88</v>
      </c>
      <c r="AY698" s="17" t="s">
        <v>166</v>
      </c>
      <c r="BE698" s="169">
        <f>IF(N698="základní",J698,0)</f>
        <v>0</v>
      </c>
      <c r="BF698" s="169">
        <f>IF(N698="snížená",J698,0)</f>
        <v>0</v>
      </c>
      <c r="BG698" s="169">
        <f>IF(N698="zákl. přenesená",J698,0)</f>
        <v>0</v>
      </c>
      <c r="BH698" s="169">
        <f>IF(N698="sníž. přenesená",J698,0)</f>
        <v>0</v>
      </c>
      <c r="BI698" s="169">
        <f>IF(N698="nulová",J698,0)</f>
        <v>0</v>
      </c>
      <c r="BJ698" s="17" t="s">
        <v>21</v>
      </c>
      <c r="BK698" s="169">
        <f>ROUND(I698*H698,2)</f>
        <v>0</v>
      </c>
      <c r="BL698" s="17" t="s">
        <v>246</v>
      </c>
      <c r="BM698" s="168" t="s">
        <v>1446</v>
      </c>
    </row>
    <row r="699" spans="2:65" s="1" customFormat="1" ht="24" customHeight="1">
      <c r="B699" s="156"/>
      <c r="C699" s="157" t="s">
        <v>1447</v>
      </c>
      <c r="D699" s="157" t="s">
        <v>168</v>
      </c>
      <c r="E699" s="158" t="s">
        <v>1448</v>
      </c>
      <c r="F699" s="159" t="s">
        <v>1449</v>
      </c>
      <c r="G699" s="160" t="s">
        <v>242</v>
      </c>
      <c r="H699" s="161">
        <v>5</v>
      </c>
      <c r="I699" s="162"/>
      <c r="J699" s="163">
        <f>ROUND(I699*H699,2)</f>
        <v>0</v>
      </c>
      <c r="K699" s="159" t="s">
        <v>172</v>
      </c>
      <c r="L699" s="32"/>
      <c r="M699" s="164" t="s">
        <v>1</v>
      </c>
      <c r="N699" s="165" t="s">
        <v>45</v>
      </c>
      <c r="O699" s="55"/>
      <c r="P699" s="166">
        <f>O699*H699</f>
        <v>0</v>
      </c>
      <c r="Q699" s="166">
        <v>5.1999999999999995E-4</v>
      </c>
      <c r="R699" s="166">
        <f>Q699*H699</f>
        <v>2.5999999999999999E-3</v>
      </c>
      <c r="S699" s="166">
        <v>0</v>
      </c>
      <c r="T699" s="167">
        <f>S699*H699</f>
        <v>0</v>
      </c>
      <c r="AR699" s="168" t="s">
        <v>246</v>
      </c>
      <c r="AT699" s="168" t="s">
        <v>168</v>
      </c>
      <c r="AU699" s="168" t="s">
        <v>88</v>
      </c>
      <c r="AY699" s="17" t="s">
        <v>166</v>
      </c>
      <c r="BE699" s="169">
        <f>IF(N699="základní",J699,0)</f>
        <v>0</v>
      </c>
      <c r="BF699" s="169">
        <f>IF(N699="snížená",J699,0)</f>
        <v>0</v>
      </c>
      <c r="BG699" s="169">
        <f>IF(N699="zákl. přenesená",J699,0)</f>
        <v>0</v>
      </c>
      <c r="BH699" s="169">
        <f>IF(N699="sníž. přenesená",J699,0)</f>
        <v>0</v>
      </c>
      <c r="BI699" s="169">
        <f>IF(N699="nulová",J699,0)</f>
        <v>0</v>
      </c>
      <c r="BJ699" s="17" t="s">
        <v>21</v>
      </c>
      <c r="BK699" s="169">
        <f>ROUND(I699*H699,2)</f>
        <v>0</v>
      </c>
      <c r="BL699" s="17" t="s">
        <v>246</v>
      </c>
      <c r="BM699" s="168" t="s">
        <v>1450</v>
      </c>
    </row>
    <row r="700" spans="2:65" s="1" customFormat="1" ht="16.5" customHeight="1">
      <c r="B700" s="156"/>
      <c r="C700" s="179" t="s">
        <v>1451</v>
      </c>
      <c r="D700" s="179" t="s">
        <v>226</v>
      </c>
      <c r="E700" s="180" t="s">
        <v>1452</v>
      </c>
      <c r="F700" s="181" t="s">
        <v>1453</v>
      </c>
      <c r="G700" s="182" t="s">
        <v>223</v>
      </c>
      <c r="H700" s="183">
        <v>3</v>
      </c>
      <c r="I700" s="184"/>
      <c r="J700" s="185">
        <f>ROUND(I700*H700,2)</f>
        <v>0</v>
      </c>
      <c r="K700" s="181" t="s">
        <v>1</v>
      </c>
      <c r="L700" s="186"/>
      <c r="M700" s="187" t="s">
        <v>1</v>
      </c>
      <c r="N700" s="188" t="s">
        <v>45</v>
      </c>
      <c r="O700" s="55"/>
      <c r="P700" s="166">
        <f>O700*H700</f>
        <v>0</v>
      </c>
      <c r="Q700" s="166">
        <v>0</v>
      </c>
      <c r="R700" s="166">
        <f>Q700*H700</f>
        <v>0</v>
      </c>
      <c r="S700" s="166">
        <v>0</v>
      </c>
      <c r="T700" s="167">
        <f>S700*H700</f>
        <v>0</v>
      </c>
      <c r="AR700" s="168" t="s">
        <v>273</v>
      </c>
      <c r="AT700" s="168" t="s">
        <v>226</v>
      </c>
      <c r="AU700" s="168" t="s">
        <v>88</v>
      </c>
      <c r="AY700" s="17" t="s">
        <v>166</v>
      </c>
      <c r="BE700" s="169">
        <f>IF(N700="základní",J700,0)</f>
        <v>0</v>
      </c>
      <c r="BF700" s="169">
        <f>IF(N700="snížená",J700,0)</f>
        <v>0</v>
      </c>
      <c r="BG700" s="169">
        <f>IF(N700="zákl. přenesená",J700,0)</f>
        <v>0</v>
      </c>
      <c r="BH700" s="169">
        <f>IF(N700="sníž. přenesená",J700,0)</f>
        <v>0</v>
      </c>
      <c r="BI700" s="169">
        <f>IF(N700="nulová",J700,0)</f>
        <v>0</v>
      </c>
      <c r="BJ700" s="17" t="s">
        <v>21</v>
      </c>
      <c r="BK700" s="169">
        <f>ROUND(I700*H700,2)</f>
        <v>0</v>
      </c>
      <c r="BL700" s="17" t="s">
        <v>246</v>
      </c>
      <c r="BM700" s="168" t="s">
        <v>1454</v>
      </c>
    </row>
    <row r="701" spans="2:65" s="1" customFormat="1" ht="36" customHeight="1">
      <c r="B701" s="156"/>
      <c r="C701" s="157" t="s">
        <v>1455</v>
      </c>
      <c r="D701" s="157" t="s">
        <v>168</v>
      </c>
      <c r="E701" s="158" t="s">
        <v>1456</v>
      </c>
      <c r="F701" s="159" t="s">
        <v>1457</v>
      </c>
      <c r="G701" s="160" t="s">
        <v>620</v>
      </c>
      <c r="H701" s="204"/>
      <c r="I701" s="162"/>
      <c r="J701" s="163">
        <f>ROUND(I701*H701,2)</f>
        <v>0</v>
      </c>
      <c r="K701" s="159" t="s">
        <v>172</v>
      </c>
      <c r="L701" s="32"/>
      <c r="M701" s="164" t="s">
        <v>1</v>
      </c>
      <c r="N701" s="165" t="s">
        <v>45</v>
      </c>
      <c r="O701" s="55"/>
      <c r="P701" s="166">
        <f>O701*H701</f>
        <v>0</v>
      </c>
      <c r="Q701" s="166">
        <v>0</v>
      </c>
      <c r="R701" s="166">
        <f>Q701*H701</f>
        <v>0</v>
      </c>
      <c r="S701" s="166">
        <v>0</v>
      </c>
      <c r="T701" s="167">
        <f>S701*H701</f>
        <v>0</v>
      </c>
      <c r="AR701" s="168" t="s">
        <v>246</v>
      </c>
      <c r="AT701" s="168" t="s">
        <v>168</v>
      </c>
      <c r="AU701" s="168" t="s">
        <v>88</v>
      </c>
      <c r="AY701" s="17" t="s">
        <v>166</v>
      </c>
      <c r="BE701" s="169">
        <f>IF(N701="základní",J701,0)</f>
        <v>0</v>
      </c>
      <c r="BF701" s="169">
        <f>IF(N701="snížená",J701,0)</f>
        <v>0</v>
      </c>
      <c r="BG701" s="169">
        <f>IF(N701="zákl. přenesená",J701,0)</f>
        <v>0</v>
      </c>
      <c r="BH701" s="169">
        <f>IF(N701="sníž. přenesená",J701,0)</f>
        <v>0</v>
      </c>
      <c r="BI701" s="169">
        <f>IF(N701="nulová",J701,0)</f>
        <v>0</v>
      </c>
      <c r="BJ701" s="17" t="s">
        <v>21</v>
      </c>
      <c r="BK701" s="169">
        <f>ROUND(I701*H701,2)</f>
        <v>0</v>
      </c>
      <c r="BL701" s="17" t="s">
        <v>246</v>
      </c>
      <c r="BM701" s="168" t="s">
        <v>1458</v>
      </c>
    </row>
    <row r="702" spans="2:65" s="11" customFormat="1" ht="22.8" customHeight="1">
      <c r="B702" s="143"/>
      <c r="D702" s="144" t="s">
        <v>79</v>
      </c>
      <c r="E702" s="154" t="s">
        <v>1459</v>
      </c>
      <c r="F702" s="154" t="s">
        <v>1460</v>
      </c>
      <c r="I702" s="146"/>
      <c r="J702" s="155">
        <f>BK702</f>
        <v>0</v>
      </c>
      <c r="L702" s="143"/>
      <c r="M702" s="148"/>
      <c r="N702" s="149"/>
      <c r="O702" s="149"/>
      <c r="P702" s="150">
        <f>SUM(P703:P742)</f>
        <v>0</v>
      </c>
      <c r="Q702" s="149"/>
      <c r="R702" s="150">
        <f>SUM(R703:R742)</f>
        <v>9.1001090000000016</v>
      </c>
      <c r="S702" s="149"/>
      <c r="T702" s="151">
        <f>SUM(T703:T742)</f>
        <v>0</v>
      </c>
      <c r="AR702" s="144" t="s">
        <v>88</v>
      </c>
      <c r="AT702" s="152" t="s">
        <v>79</v>
      </c>
      <c r="AU702" s="152" t="s">
        <v>21</v>
      </c>
      <c r="AY702" s="144" t="s">
        <v>166</v>
      </c>
      <c r="BK702" s="153">
        <f>SUM(BK703:BK742)</f>
        <v>0</v>
      </c>
    </row>
    <row r="703" spans="2:65" s="1" customFormat="1" ht="48" customHeight="1">
      <c r="B703" s="156"/>
      <c r="C703" s="157" t="s">
        <v>1461</v>
      </c>
      <c r="D703" s="157" t="s">
        <v>168</v>
      </c>
      <c r="E703" s="158" t="s">
        <v>1462</v>
      </c>
      <c r="F703" s="159" t="s">
        <v>1463</v>
      </c>
      <c r="G703" s="160" t="s">
        <v>223</v>
      </c>
      <c r="H703" s="161">
        <v>26</v>
      </c>
      <c r="I703" s="162"/>
      <c r="J703" s="163">
        <f>ROUND(I703*H703,2)</f>
        <v>0</v>
      </c>
      <c r="K703" s="159" t="s">
        <v>172</v>
      </c>
      <c r="L703" s="32"/>
      <c r="M703" s="164" t="s">
        <v>1</v>
      </c>
      <c r="N703" s="165" t="s">
        <v>45</v>
      </c>
      <c r="O703" s="55"/>
      <c r="P703" s="166">
        <f>O703*H703</f>
        <v>0</v>
      </c>
      <c r="Q703" s="166">
        <v>0</v>
      </c>
      <c r="R703" s="166">
        <f>Q703*H703</f>
        <v>0</v>
      </c>
      <c r="S703" s="166">
        <v>0</v>
      </c>
      <c r="T703" s="167">
        <f>S703*H703</f>
        <v>0</v>
      </c>
      <c r="AR703" s="168" t="s">
        <v>246</v>
      </c>
      <c r="AT703" s="168" t="s">
        <v>168</v>
      </c>
      <c r="AU703" s="168" t="s">
        <v>88</v>
      </c>
      <c r="AY703" s="17" t="s">
        <v>166</v>
      </c>
      <c r="BE703" s="169">
        <f>IF(N703="základní",J703,0)</f>
        <v>0</v>
      </c>
      <c r="BF703" s="169">
        <f>IF(N703="snížená",J703,0)</f>
        <v>0</v>
      </c>
      <c r="BG703" s="169">
        <f>IF(N703="zákl. přenesená",J703,0)</f>
        <v>0</v>
      </c>
      <c r="BH703" s="169">
        <f>IF(N703="sníž. přenesená",J703,0)</f>
        <v>0</v>
      </c>
      <c r="BI703" s="169">
        <f>IF(N703="nulová",J703,0)</f>
        <v>0</v>
      </c>
      <c r="BJ703" s="17" t="s">
        <v>21</v>
      </c>
      <c r="BK703" s="169">
        <f>ROUND(I703*H703,2)</f>
        <v>0</v>
      </c>
      <c r="BL703" s="17" t="s">
        <v>246</v>
      </c>
      <c r="BM703" s="168" t="s">
        <v>1464</v>
      </c>
    </row>
    <row r="704" spans="2:65" s="1" customFormat="1" ht="16.5" customHeight="1">
      <c r="B704" s="156"/>
      <c r="C704" s="179" t="s">
        <v>1465</v>
      </c>
      <c r="D704" s="179" t="s">
        <v>226</v>
      </c>
      <c r="E704" s="180" t="s">
        <v>1466</v>
      </c>
      <c r="F704" s="181" t="s">
        <v>1467</v>
      </c>
      <c r="G704" s="182" t="s">
        <v>223</v>
      </c>
      <c r="H704" s="183">
        <v>26</v>
      </c>
      <c r="I704" s="184"/>
      <c r="J704" s="185">
        <f>ROUND(I704*H704,2)</f>
        <v>0</v>
      </c>
      <c r="K704" s="181" t="s">
        <v>1</v>
      </c>
      <c r="L704" s="186"/>
      <c r="M704" s="187" t="s">
        <v>1</v>
      </c>
      <c r="N704" s="188" t="s">
        <v>45</v>
      </c>
      <c r="O704" s="55"/>
      <c r="P704" s="166">
        <f>O704*H704</f>
        <v>0</v>
      </c>
      <c r="Q704" s="166">
        <v>0</v>
      </c>
      <c r="R704" s="166">
        <f>Q704*H704</f>
        <v>0</v>
      </c>
      <c r="S704" s="166">
        <v>0</v>
      </c>
      <c r="T704" s="167">
        <f>S704*H704</f>
        <v>0</v>
      </c>
      <c r="AR704" s="168" t="s">
        <v>273</v>
      </c>
      <c r="AT704" s="168" t="s">
        <v>226</v>
      </c>
      <c r="AU704" s="168" t="s">
        <v>88</v>
      </c>
      <c r="AY704" s="17" t="s">
        <v>166</v>
      </c>
      <c r="BE704" s="169">
        <f>IF(N704="základní",J704,0)</f>
        <v>0</v>
      </c>
      <c r="BF704" s="169">
        <f>IF(N704="snížená",J704,0)</f>
        <v>0</v>
      </c>
      <c r="BG704" s="169">
        <f>IF(N704="zákl. přenesená",J704,0)</f>
        <v>0</v>
      </c>
      <c r="BH704" s="169">
        <f>IF(N704="sníž. přenesená",J704,0)</f>
        <v>0</v>
      </c>
      <c r="BI704" s="169">
        <f>IF(N704="nulová",J704,0)</f>
        <v>0</v>
      </c>
      <c r="BJ704" s="17" t="s">
        <v>21</v>
      </c>
      <c r="BK704" s="169">
        <f>ROUND(I704*H704,2)</f>
        <v>0</v>
      </c>
      <c r="BL704" s="17" t="s">
        <v>246</v>
      </c>
      <c r="BM704" s="168" t="s">
        <v>1468</v>
      </c>
    </row>
    <row r="705" spans="2:65" s="12" customFormat="1" ht="10.199999999999999">
      <c r="B705" s="170"/>
      <c r="D705" s="171" t="s">
        <v>175</v>
      </c>
      <c r="E705" s="172" t="s">
        <v>1</v>
      </c>
      <c r="F705" s="173" t="s">
        <v>1469</v>
      </c>
      <c r="H705" s="174">
        <v>26</v>
      </c>
      <c r="I705" s="175"/>
      <c r="L705" s="170"/>
      <c r="M705" s="176"/>
      <c r="N705" s="177"/>
      <c r="O705" s="177"/>
      <c r="P705" s="177"/>
      <c r="Q705" s="177"/>
      <c r="R705" s="177"/>
      <c r="S705" s="177"/>
      <c r="T705" s="178"/>
      <c r="AT705" s="172" t="s">
        <v>175</v>
      </c>
      <c r="AU705" s="172" t="s">
        <v>88</v>
      </c>
      <c r="AV705" s="12" t="s">
        <v>88</v>
      </c>
      <c r="AW705" s="12" t="s">
        <v>36</v>
      </c>
      <c r="AX705" s="12" t="s">
        <v>21</v>
      </c>
      <c r="AY705" s="172" t="s">
        <v>166</v>
      </c>
    </row>
    <row r="706" spans="2:65" s="1" customFormat="1" ht="48" customHeight="1">
      <c r="B706" s="156"/>
      <c r="C706" s="157" t="s">
        <v>1470</v>
      </c>
      <c r="D706" s="157" t="s">
        <v>168</v>
      </c>
      <c r="E706" s="158" t="s">
        <v>1471</v>
      </c>
      <c r="F706" s="159" t="s">
        <v>1472</v>
      </c>
      <c r="G706" s="160" t="s">
        <v>289</v>
      </c>
      <c r="H706" s="161">
        <v>174.12</v>
      </c>
      <c r="I706" s="162"/>
      <c r="J706" s="163">
        <f>ROUND(I706*H706,2)</f>
        <v>0</v>
      </c>
      <c r="K706" s="159" t="s">
        <v>172</v>
      </c>
      <c r="L706" s="32"/>
      <c r="M706" s="164" t="s">
        <v>1</v>
      </c>
      <c r="N706" s="165" t="s">
        <v>45</v>
      </c>
      <c r="O706" s="55"/>
      <c r="P706" s="166">
        <f>O706*H706</f>
        <v>0</v>
      </c>
      <c r="Q706" s="166">
        <v>0</v>
      </c>
      <c r="R706" s="166">
        <f>Q706*H706</f>
        <v>0</v>
      </c>
      <c r="S706" s="166">
        <v>0</v>
      </c>
      <c r="T706" s="167">
        <f>S706*H706</f>
        <v>0</v>
      </c>
      <c r="AR706" s="168" t="s">
        <v>246</v>
      </c>
      <c r="AT706" s="168" t="s">
        <v>168</v>
      </c>
      <c r="AU706" s="168" t="s">
        <v>88</v>
      </c>
      <c r="AY706" s="17" t="s">
        <v>166</v>
      </c>
      <c r="BE706" s="169">
        <f>IF(N706="základní",J706,0)</f>
        <v>0</v>
      </c>
      <c r="BF706" s="169">
        <f>IF(N706="snížená",J706,0)</f>
        <v>0</v>
      </c>
      <c r="BG706" s="169">
        <f>IF(N706="zákl. přenesená",J706,0)</f>
        <v>0</v>
      </c>
      <c r="BH706" s="169">
        <f>IF(N706="sníž. přenesená",J706,0)</f>
        <v>0</v>
      </c>
      <c r="BI706" s="169">
        <f>IF(N706="nulová",J706,0)</f>
        <v>0</v>
      </c>
      <c r="BJ706" s="17" t="s">
        <v>21</v>
      </c>
      <c r="BK706" s="169">
        <f>ROUND(I706*H706,2)</f>
        <v>0</v>
      </c>
      <c r="BL706" s="17" t="s">
        <v>246</v>
      </c>
      <c r="BM706" s="168" t="s">
        <v>1473</v>
      </c>
    </row>
    <row r="707" spans="2:65" s="12" customFormat="1" ht="10.199999999999999">
      <c r="B707" s="170"/>
      <c r="D707" s="171" t="s">
        <v>175</v>
      </c>
      <c r="E707" s="172" t="s">
        <v>1</v>
      </c>
      <c r="F707" s="173" t="s">
        <v>1474</v>
      </c>
      <c r="H707" s="174">
        <v>71.400000000000006</v>
      </c>
      <c r="I707" s="175"/>
      <c r="L707" s="170"/>
      <c r="M707" s="176"/>
      <c r="N707" s="177"/>
      <c r="O707" s="177"/>
      <c r="P707" s="177"/>
      <c r="Q707" s="177"/>
      <c r="R707" s="177"/>
      <c r="S707" s="177"/>
      <c r="T707" s="178"/>
      <c r="AT707" s="172" t="s">
        <v>175</v>
      </c>
      <c r="AU707" s="172" t="s">
        <v>88</v>
      </c>
      <c r="AV707" s="12" t="s">
        <v>88</v>
      </c>
      <c r="AW707" s="12" t="s">
        <v>36</v>
      </c>
      <c r="AX707" s="12" t="s">
        <v>80</v>
      </c>
      <c r="AY707" s="172" t="s">
        <v>166</v>
      </c>
    </row>
    <row r="708" spans="2:65" s="12" customFormat="1" ht="10.199999999999999">
      <c r="B708" s="170"/>
      <c r="D708" s="171" t="s">
        <v>175</v>
      </c>
      <c r="E708" s="172" t="s">
        <v>1</v>
      </c>
      <c r="F708" s="173" t="s">
        <v>1475</v>
      </c>
      <c r="H708" s="174">
        <v>28</v>
      </c>
      <c r="I708" s="175"/>
      <c r="L708" s="170"/>
      <c r="M708" s="176"/>
      <c r="N708" s="177"/>
      <c r="O708" s="177"/>
      <c r="P708" s="177"/>
      <c r="Q708" s="177"/>
      <c r="R708" s="177"/>
      <c r="S708" s="177"/>
      <c r="T708" s="178"/>
      <c r="AT708" s="172" t="s">
        <v>175</v>
      </c>
      <c r="AU708" s="172" t="s">
        <v>88</v>
      </c>
      <c r="AV708" s="12" t="s">
        <v>88</v>
      </c>
      <c r="AW708" s="12" t="s">
        <v>36</v>
      </c>
      <c r="AX708" s="12" t="s">
        <v>80</v>
      </c>
      <c r="AY708" s="172" t="s">
        <v>166</v>
      </c>
    </row>
    <row r="709" spans="2:65" s="12" customFormat="1" ht="10.199999999999999">
      <c r="B709" s="170"/>
      <c r="D709" s="171" t="s">
        <v>175</v>
      </c>
      <c r="E709" s="172" t="s">
        <v>1</v>
      </c>
      <c r="F709" s="173" t="s">
        <v>1476</v>
      </c>
      <c r="H709" s="174">
        <v>2.5</v>
      </c>
      <c r="I709" s="175"/>
      <c r="L709" s="170"/>
      <c r="M709" s="176"/>
      <c r="N709" s="177"/>
      <c r="O709" s="177"/>
      <c r="P709" s="177"/>
      <c r="Q709" s="177"/>
      <c r="R709" s="177"/>
      <c r="S709" s="177"/>
      <c r="T709" s="178"/>
      <c r="AT709" s="172" t="s">
        <v>175</v>
      </c>
      <c r="AU709" s="172" t="s">
        <v>88</v>
      </c>
      <c r="AV709" s="12" t="s">
        <v>88</v>
      </c>
      <c r="AW709" s="12" t="s">
        <v>36</v>
      </c>
      <c r="AX709" s="12" t="s">
        <v>80</v>
      </c>
      <c r="AY709" s="172" t="s">
        <v>166</v>
      </c>
    </row>
    <row r="710" spans="2:65" s="14" customFormat="1" ht="10.199999999999999">
      <c r="B710" s="205"/>
      <c r="D710" s="171" t="s">
        <v>175</v>
      </c>
      <c r="E710" s="206" t="s">
        <v>1</v>
      </c>
      <c r="F710" s="207" t="s">
        <v>675</v>
      </c>
      <c r="H710" s="208">
        <v>101.9</v>
      </c>
      <c r="I710" s="209"/>
      <c r="L710" s="205"/>
      <c r="M710" s="210"/>
      <c r="N710" s="211"/>
      <c r="O710" s="211"/>
      <c r="P710" s="211"/>
      <c r="Q710" s="211"/>
      <c r="R710" s="211"/>
      <c r="S710" s="211"/>
      <c r="T710" s="212"/>
      <c r="AT710" s="206" t="s">
        <v>175</v>
      </c>
      <c r="AU710" s="206" t="s">
        <v>88</v>
      </c>
      <c r="AV710" s="14" t="s">
        <v>181</v>
      </c>
      <c r="AW710" s="14" t="s">
        <v>36</v>
      </c>
      <c r="AX710" s="14" t="s">
        <v>80</v>
      </c>
      <c r="AY710" s="206" t="s">
        <v>166</v>
      </c>
    </row>
    <row r="711" spans="2:65" s="12" customFormat="1" ht="10.199999999999999">
      <c r="B711" s="170"/>
      <c r="D711" s="171" t="s">
        <v>175</v>
      </c>
      <c r="E711" s="172" t="s">
        <v>1</v>
      </c>
      <c r="F711" s="173" t="s">
        <v>1477</v>
      </c>
      <c r="H711" s="174">
        <v>72.22</v>
      </c>
      <c r="I711" s="175"/>
      <c r="L711" s="170"/>
      <c r="M711" s="176"/>
      <c r="N711" s="177"/>
      <c r="O711" s="177"/>
      <c r="P711" s="177"/>
      <c r="Q711" s="177"/>
      <c r="R711" s="177"/>
      <c r="S711" s="177"/>
      <c r="T711" s="178"/>
      <c r="AT711" s="172" t="s">
        <v>175</v>
      </c>
      <c r="AU711" s="172" t="s">
        <v>88</v>
      </c>
      <c r="AV711" s="12" t="s">
        <v>88</v>
      </c>
      <c r="AW711" s="12" t="s">
        <v>36</v>
      </c>
      <c r="AX711" s="12" t="s">
        <v>80</v>
      </c>
      <c r="AY711" s="172" t="s">
        <v>166</v>
      </c>
    </row>
    <row r="712" spans="2:65" s="14" customFormat="1" ht="10.199999999999999">
      <c r="B712" s="205"/>
      <c r="D712" s="171" t="s">
        <v>175</v>
      </c>
      <c r="E712" s="206" t="s">
        <v>1</v>
      </c>
      <c r="F712" s="207" t="s">
        <v>675</v>
      </c>
      <c r="H712" s="208">
        <v>72.22</v>
      </c>
      <c r="I712" s="209"/>
      <c r="L712" s="205"/>
      <c r="M712" s="210"/>
      <c r="N712" s="211"/>
      <c r="O712" s="211"/>
      <c r="P712" s="211"/>
      <c r="Q712" s="211"/>
      <c r="R712" s="211"/>
      <c r="S712" s="211"/>
      <c r="T712" s="212"/>
      <c r="AT712" s="206" t="s">
        <v>175</v>
      </c>
      <c r="AU712" s="206" t="s">
        <v>88</v>
      </c>
      <c r="AV712" s="14" t="s">
        <v>181</v>
      </c>
      <c r="AW712" s="14" t="s">
        <v>36</v>
      </c>
      <c r="AX712" s="14" t="s">
        <v>80</v>
      </c>
      <c r="AY712" s="206" t="s">
        <v>166</v>
      </c>
    </row>
    <row r="713" spans="2:65" s="13" customFormat="1" ht="10.199999999999999">
      <c r="B713" s="194"/>
      <c r="D713" s="171" t="s">
        <v>175</v>
      </c>
      <c r="E713" s="195" t="s">
        <v>1</v>
      </c>
      <c r="F713" s="196" t="s">
        <v>367</v>
      </c>
      <c r="H713" s="197">
        <v>174.12</v>
      </c>
      <c r="I713" s="198"/>
      <c r="L713" s="194"/>
      <c r="M713" s="199"/>
      <c r="N713" s="200"/>
      <c r="O713" s="200"/>
      <c r="P713" s="200"/>
      <c r="Q713" s="200"/>
      <c r="R713" s="200"/>
      <c r="S713" s="200"/>
      <c r="T713" s="201"/>
      <c r="AT713" s="195" t="s">
        <v>175</v>
      </c>
      <c r="AU713" s="195" t="s">
        <v>88</v>
      </c>
      <c r="AV713" s="13" t="s">
        <v>173</v>
      </c>
      <c r="AW713" s="13" t="s">
        <v>36</v>
      </c>
      <c r="AX713" s="13" t="s">
        <v>21</v>
      </c>
      <c r="AY713" s="195" t="s">
        <v>166</v>
      </c>
    </row>
    <row r="714" spans="2:65" s="1" customFormat="1" ht="36" customHeight="1">
      <c r="B714" s="156"/>
      <c r="C714" s="179" t="s">
        <v>1478</v>
      </c>
      <c r="D714" s="179" t="s">
        <v>226</v>
      </c>
      <c r="E714" s="180" t="s">
        <v>1479</v>
      </c>
      <c r="F714" s="181" t="s">
        <v>1480</v>
      </c>
      <c r="G714" s="182" t="s">
        <v>171</v>
      </c>
      <c r="H714" s="183">
        <v>1.992</v>
      </c>
      <c r="I714" s="184"/>
      <c r="J714" s="185">
        <f>ROUND(I714*H714,2)</f>
        <v>0</v>
      </c>
      <c r="K714" s="181" t="s">
        <v>172</v>
      </c>
      <c r="L714" s="186"/>
      <c r="M714" s="187" t="s">
        <v>1</v>
      </c>
      <c r="N714" s="188" t="s">
        <v>45</v>
      </c>
      <c r="O714" s="55"/>
      <c r="P714" s="166">
        <f>O714*H714</f>
        <v>0</v>
      </c>
      <c r="Q714" s="166">
        <v>0.55000000000000004</v>
      </c>
      <c r="R714" s="166">
        <f>Q714*H714</f>
        <v>1.0956000000000001</v>
      </c>
      <c r="S714" s="166">
        <v>0</v>
      </c>
      <c r="T714" s="167">
        <f>S714*H714</f>
        <v>0</v>
      </c>
      <c r="AR714" s="168" t="s">
        <v>273</v>
      </c>
      <c r="AT714" s="168" t="s">
        <v>226</v>
      </c>
      <c r="AU714" s="168" t="s">
        <v>88</v>
      </c>
      <c r="AY714" s="17" t="s">
        <v>166</v>
      </c>
      <c r="BE714" s="169">
        <f>IF(N714="základní",J714,0)</f>
        <v>0</v>
      </c>
      <c r="BF714" s="169">
        <f>IF(N714="snížená",J714,0)</f>
        <v>0</v>
      </c>
      <c r="BG714" s="169">
        <f>IF(N714="zákl. přenesená",J714,0)</f>
        <v>0</v>
      </c>
      <c r="BH714" s="169">
        <f>IF(N714="sníž. přenesená",J714,0)</f>
        <v>0</v>
      </c>
      <c r="BI714" s="169">
        <f>IF(N714="nulová",J714,0)</f>
        <v>0</v>
      </c>
      <c r="BJ714" s="17" t="s">
        <v>21</v>
      </c>
      <c r="BK714" s="169">
        <f>ROUND(I714*H714,2)</f>
        <v>0</v>
      </c>
      <c r="BL714" s="17" t="s">
        <v>246</v>
      </c>
      <c r="BM714" s="168" t="s">
        <v>1481</v>
      </c>
    </row>
    <row r="715" spans="2:65" s="12" customFormat="1" ht="10.199999999999999">
      <c r="B715" s="170"/>
      <c r="D715" s="171" t="s">
        <v>175</v>
      </c>
      <c r="E715" s="172" t="s">
        <v>1</v>
      </c>
      <c r="F715" s="173" t="s">
        <v>1482</v>
      </c>
      <c r="H715" s="174">
        <v>1.327</v>
      </c>
      <c r="I715" s="175"/>
      <c r="L715" s="170"/>
      <c r="M715" s="176"/>
      <c r="N715" s="177"/>
      <c r="O715" s="177"/>
      <c r="P715" s="177"/>
      <c r="Q715" s="177"/>
      <c r="R715" s="177"/>
      <c r="S715" s="177"/>
      <c r="T715" s="178"/>
      <c r="AT715" s="172" t="s">
        <v>175</v>
      </c>
      <c r="AU715" s="172" t="s">
        <v>88</v>
      </c>
      <c r="AV715" s="12" t="s">
        <v>88</v>
      </c>
      <c r="AW715" s="12" t="s">
        <v>36</v>
      </c>
      <c r="AX715" s="12" t="s">
        <v>80</v>
      </c>
      <c r="AY715" s="172" t="s">
        <v>166</v>
      </c>
    </row>
    <row r="716" spans="2:65" s="12" customFormat="1" ht="10.199999999999999">
      <c r="B716" s="170"/>
      <c r="D716" s="171" t="s">
        <v>175</v>
      </c>
      <c r="E716" s="172" t="s">
        <v>1</v>
      </c>
      <c r="F716" s="173" t="s">
        <v>1483</v>
      </c>
      <c r="H716" s="174">
        <v>0.66500000000000004</v>
      </c>
      <c r="I716" s="175"/>
      <c r="L716" s="170"/>
      <c r="M716" s="176"/>
      <c r="N716" s="177"/>
      <c r="O716" s="177"/>
      <c r="P716" s="177"/>
      <c r="Q716" s="177"/>
      <c r="R716" s="177"/>
      <c r="S716" s="177"/>
      <c r="T716" s="178"/>
      <c r="AT716" s="172" t="s">
        <v>175</v>
      </c>
      <c r="AU716" s="172" t="s">
        <v>88</v>
      </c>
      <c r="AV716" s="12" t="s">
        <v>88</v>
      </c>
      <c r="AW716" s="12" t="s">
        <v>36</v>
      </c>
      <c r="AX716" s="12" t="s">
        <v>80</v>
      </c>
      <c r="AY716" s="172" t="s">
        <v>166</v>
      </c>
    </row>
    <row r="717" spans="2:65" s="13" customFormat="1" ht="10.199999999999999">
      <c r="B717" s="194"/>
      <c r="D717" s="171" t="s">
        <v>175</v>
      </c>
      <c r="E717" s="195" t="s">
        <v>1</v>
      </c>
      <c r="F717" s="196" t="s">
        <v>367</v>
      </c>
      <c r="H717" s="197">
        <v>1.992</v>
      </c>
      <c r="I717" s="198"/>
      <c r="L717" s="194"/>
      <c r="M717" s="199"/>
      <c r="N717" s="200"/>
      <c r="O717" s="200"/>
      <c r="P717" s="200"/>
      <c r="Q717" s="200"/>
      <c r="R717" s="200"/>
      <c r="S717" s="200"/>
      <c r="T717" s="201"/>
      <c r="AT717" s="195" t="s">
        <v>175</v>
      </c>
      <c r="AU717" s="195" t="s">
        <v>88</v>
      </c>
      <c r="AV717" s="13" t="s">
        <v>173</v>
      </c>
      <c r="AW717" s="13" t="s">
        <v>36</v>
      </c>
      <c r="AX717" s="13" t="s">
        <v>21</v>
      </c>
      <c r="AY717" s="195" t="s">
        <v>166</v>
      </c>
    </row>
    <row r="718" spans="2:65" s="1" customFormat="1" ht="16.5" customHeight="1">
      <c r="B718" s="156"/>
      <c r="C718" s="179" t="s">
        <v>586</v>
      </c>
      <c r="D718" s="179" t="s">
        <v>226</v>
      </c>
      <c r="E718" s="180" t="s">
        <v>1484</v>
      </c>
      <c r="F718" s="181" t="s">
        <v>1485</v>
      </c>
      <c r="G718" s="182" t="s">
        <v>171</v>
      </c>
      <c r="H718" s="183">
        <v>1.2709999999999999</v>
      </c>
      <c r="I718" s="184"/>
      <c r="J718" s="185">
        <f>ROUND(I718*H718,2)</f>
        <v>0</v>
      </c>
      <c r="K718" s="181" t="s">
        <v>1</v>
      </c>
      <c r="L718" s="186"/>
      <c r="M718" s="187" t="s">
        <v>1</v>
      </c>
      <c r="N718" s="188" t="s">
        <v>45</v>
      </c>
      <c r="O718" s="55"/>
      <c r="P718" s="166">
        <f>O718*H718</f>
        <v>0</v>
      </c>
      <c r="Q718" s="166">
        <v>0</v>
      </c>
      <c r="R718" s="166">
        <f>Q718*H718</f>
        <v>0</v>
      </c>
      <c r="S718" s="166">
        <v>0</v>
      </c>
      <c r="T718" s="167">
        <f>S718*H718</f>
        <v>0</v>
      </c>
      <c r="AR718" s="168" t="s">
        <v>273</v>
      </c>
      <c r="AT718" s="168" t="s">
        <v>226</v>
      </c>
      <c r="AU718" s="168" t="s">
        <v>88</v>
      </c>
      <c r="AY718" s="17" t="s">
        <v>166</v>
      </c>
      <c r="BE718" s="169">
        <f>IF(N718="základní",J718,0)</f>
        <v>0</v>
      </c>
      <c r="BF718" s="169">
        <f>IF(N718="snížená",J718,0)</f>
        <v>0</v>
      </c>
      <c r="BG718" s="169">
        <f>IF(N718="zákl. přenesená",J718,0)</f>
        <v>0</v>
      </c>
      <c r="BH718" s="169">
        <f>IF(N718="sníž. přenesená",J718,0)</f>
        <v>0</v>
      </c>
      <c r="BI718" s="169">
        <f>IF(N718="nulová",J718,0)</f>
        <v>0</v>
      </c>
      <c r="BJ718" s="17" t="s">
        <v>21</v>
      </c>
      <c r="BK718" s="169">
        <f>ROUND(I718*H718,2)</f>
        <v>0</v>
      </c>
      <c r="BL718" s="17" t="s">
        <v>246</v>
      </c>
      <c r="BM718" s="168" t="s">
        <v>1486</v>
      </c>
    </row>
    <row r="719" spans="2:65" s="12" customFormat="1" ht="10.199999999999999">
      <c r="B719" s="170"/>
      <c r="D719" s="171" t="s">
        <v>175</v>
      </c>
      <c r="E719" s="172" t="s">
        <v>1</v>
      </c>
      <c r="F719" s="173" t="s">
        <v>1487</v>
      </c>
      <c r="H719" s="174">
        <v>1.2709999999999999</v>
      </c>
      <c r="I719" s="175"/>
      <c r="L719" s="170"/>
      <c r="M719" s="176"/>
      <c r="N719" s="177"/>
      <c r="O719" s="177"/>
      <c r="P719" s="177"/>
      <c r="Q719" s="177"/>
      <c r="R719" s="177"/>
      <c r="S719" s="177"/>
      <c r="T719" s="178"/>
      <c r="AT719" s="172" t="s">
        <v>175</v>
      </c>
      <c r="AU719" s="172" t="s">
        <v>88</v>
      </c>
      <c r="AV719" s="12" t="s">
        <v>88</v>
      </c>
      <c r="AW719" s="12" t="s">
        <v>36</v>
      </c>
      <c r="AX719" s="12" t="s">
        <v>21</v>
      </c>
      <c r="AY719" s="172" t="s">
        <v>166</v>
      </c>
    </row>
    <row r="720" spans="2:65" s="1" customFormat="1" ht="36" customHeight="1">
      <c r="B720" s="156"/>
      <c r="C720" s="157" t="s">
        <v>1488</v>
      </c>
      <c r="D720" s="157" t="s">
        <v>168</v>
      </c>
      <c r="E720" s="158" t="s">
        <v>1489</v>
      </c>
      <c r="F720" s="159" t="s">
        <v>1490</v>
      </c>
      <c r="G720" s="160" t="s">
        <v>197</v>
      </c>
      <c r="H720" s="161">
        <v>405.63200000000001</v>
      </c>
      <c r="I720" s="162"/>
      <c r="J720" s="163">
        <f>ROUND(I720*H720,2)</f>
        <v>0</v>
      </c>
      <c r="K720" s="159" t="s">
        <v>172</v>
      </c>
      <c r="L720" s="32"/>
      <c r="M720" s="164" t="s">
        <v>1</v>
      </c>
      <c r="N720" s="165" t="s">
        <v>45</v>
      </c>
      <c r="O720" s="55"/>
      <c r="P720" s="166">
        <f>O720*H720</f>
        <v>0</v>
      </c>
      <c r="Q720" s="166">
        <v>0</v>
      </c>
      <c r="R720" s="166">
        <f>Q720*H720</f>
        <v>0</v>
      </c>
      <c r="S720" s="166">
        <v>0</v>
      </c>
      <c r="T720" s="167">
        <f>S720*H720</f>
        <v>0</v>
      </c>
      <c r="AR720" s="168" t="s">
        <v>246</v>
      </c>
      <c r="AT720" s="168" t="s">
        <v>168</v>
      </c>
      <c r="AU720" s="168" t="s">
        <v>88</v>
      </c>
      <c r="AY720" s="17" t="s">
        <v>166</v>
      </c>
      <c r="BE720" s="169">
        <f>IF(N720="základní",J720,0)</f>
        <v>0</v>
      </c>
      <c r="BF720" s="169">
        <f>IF(N720="snížená",J720,0)</f>
        <v>0</v>
      </c>
      <c r="BG720" s="169">
        <f>IF(N720="zákl. přenesená",J720,0)</f>
        <v>0</v>
      </c>
      <c r="BH720" s="169">
        <f>IF(N720="sníž. přenesená",J720,0)</f>
        <v>0</v>
      </c>
      <c r="BI720" s="169">
        <f>IF(N720="nulová",J720,0)</f>
        <v>0</v>
      </c>
      <c r="BJ720" s="17" t="s">
        <v>21</v>
      </c>
      <c r="BK720" s="169">
        <f>ROUND(I720*H720,2)</f>
        <v>0</v>
      </c>
      <c r="BL720" s="17" t="s">
        <v>246</v>
      </c>
      <c r="BM720" s="168" t="s">
        <v>1491</v>
      </c>
    </row>
    <row r="721" spans="2:65" s="12" customFormat="1" ht="10.199999999999999">
      <c r="B721" s="170"/>
      <c r="D721" s="171" t="s">
        <v>175</v>
      </c>
      <c r="E721" s="172" t="s">
        <v>1</v>
      </c>
      <c r="F721" s="173" t="s">
        <v>1492</v>
      </c>
      <c r="H721" s="174">
        <v>58.631999999999998</v>
      </c>
      <c r="I721" s="175"/>
      <c r="L721" s="170"/>
      <c r="M721" s="176"/>
      <c r="N721" s="177"/>
      <c r="O721" s="177"/>
      <c r="P721" s="177"/>
      <c r="Q721" s="177"/>
      <c r="R721" s="177"/>
      <c r="S721" s="177"/>
      <c r="T721" s="178"/>
      <c r="AT721" s="172" t="s">
        <v>175</v>
      </c>
      <c r="AU721" s="172" t="s">
        <v>88</v>
      </c>
      <c r="AV721" s="12" t="s">
        <v>88</v>
      </c>
      <c r="AW721" s="12" t="s">
        <v>36</v>
      </c>
      <c r="AX721" s="12" t="s">
        <v>80</v>
      </c>
      <c r="AY721" s="172" t="s">
        <v>166</v>
      </c>
    </row>
    <row r="722" spans="2:65" s="12" customFormat="1" ht="10.199999999999999">
      <c r="B722" s="170"/>
      <c r="D722" s="171" t="s">
        <v>175</v>
      </c>
      <c r="E722" s="172" t="s">
        <v>1</v>
      </c>
      <c r="F722" s="173" t="s">
        <v>1493</v>
      </c>
      <c r="H722" s="174">
        <v>347</v>
      </c>
      <c r="I722" s="175"/>
      <c r="L722" s="170"/>
      <c r="M722" s="176"/>
      <c r="N722" s="177"/>
      <c r="O722" s="177"/>
      <c r="P722" s="177"/>
      <c r="Q722" s="177"/>
      <c r="R722" s="177"/>
      <c r="S722" s="177"/>
      <c r="T722" s="178"/>
      <c r="AT722" s="172" t="s">
        <v>175</v>
      </c>
      <c r="AU722" s="172" t="s">
        <v>88</v>
      </c>
      <c r="AV722" s="12" t="s">
        <v>88</v>
      </c>
      <c r="AW722" s="12" t="s">
        <v>36</v>
      </c>
      <c r="AX722" s="12" t="s">
        <v>80</v>
      </c>
      <c r="AY722" s="172" t="s">
        <v>166</v>
      </c>
    </row>
    <row r="723" spans="2:65" s="13" customFormat="1" ht="10.199999999999999">
      <c r="B723" s="194"/>
      <c r="D723" s="171" t="s">
        <v>175</v>
      </c>
      <c r="E723" s="195" t="s">
        <v>1</v>
      </c>
      <c r="F723" s="196" t="s">
        <v>367</v>
      </c>
      <c r="H723" s="197">
        <v>405.63200000000001</v>
      </c>
      <c r="I723" s="198"/>
      <c r="L723" s="194"/>
      <c r="M723" s="199"/>
      <c r="N723" s="200"/>
      <c r="O723" s="200"/>
      <c r="P723" s="200"/>
      <c r="Q723" s="200"/>
      <c r="R723" s="200"/>
      <c r="S723" s="200"/>
      <c r="T723" s="201"/>
      <c r="AT723" s="195" t="s">
        <v>175</v>
      </c>
      <c r="AU723" s="195" t="s">
        <v>88</v>
      </c>
      <c r="AV723" s="13" t="s">
        <v>173</v>
      </c>
      <c r="AW723" s="13" t="s">
        <v>36</v>
      </c>
      <c r="AX723" s="13" t="s">
        <v>21</v>
      </c>
      <c r="AY723" s="195" t="s">
        <v>166</v>
      </c>
    </row>
    <row r="724" spans="2:65" s="1" customFormat="1" ht="36" customHeight="1">
      <c r="B724" s="156"/>
      <c r="C724" s="179" t="s">
        <v>1494</v>
      </c>
      <c r="D724" s="179" t="s">
        <v>226</v>
      </c>
      <c r="E724" s="180" t="s">
        <v>1495</v>
      </c>
      <c r="F724" s="181" t="s">
        <v>1496</v>
      </c>
      <c r="G724" s="182" t="s">
        <v>171</v>
      </c>
      <c r="H724" s="183">
        <v>5.0380000000000003</v>
      </c>
      <c r="I724" s="184"/>
      <c r="J724" s="185">
        <f>ROUND(I724*H724,2)</f>
        <v>0</v>
      </c>
      <c r="K724" s="181" t="s">
        <v>172</v>
      </c>
      <c r="L724" s="186"/>
      <c r="M724" s="187" t="s">
        <v>1</v>
      </c>
      <c r="N724" s="188" t="s">
        <v>45</v>
      </c>
      <c r="O724" s="55"/>
      <c r="P724" s="166">
        <f>O724*H724</f>
        <v>0</v>
      </c>
      <c r="Q724" s="166">
        <v>0.55000000000000004</v>
      </c>
      <c r="R724" s="166">
        <f>Q724*H724</f>
        <v>2.7709000000000006</v>
      </c>
      <c r="S724" s="166">
        <v>0</v>
      </c>
      <c r="T724" s="167">
        <f>S724*H724</f>
        <v>0</v>
      </c>
      <c r="AR724" s="168" t="s">
        <v>273</v>
      </c>
      <c r="AT724" s="168" t="s">
        <v>226</v>
      </c>
      <c r="AU724" s="168" t="s">
        <v>88</v>
      </c>
      <c r="AY724" s="17" t="s">
        <v>166</v>
      </c>
      <c r="BE724" s="169">
        <f>IF(N724="základní",J724,0)</f>
        <v>0</v>
      </c>
      <c r="BF724" s="169">
        <f>IF(N724="snížená",J724,0)</f>
        <v>0</v>
      </c>
      <c r="BG724" s="169">
        <f>IF(N724="zákl. přenesená",J724,0)</f>
        <v>0</v>
      </c>
      <c r="BH724" s="169">
        <f>IF(N724="sníž. přenesená",J724,0)</f>
        <v>0</v>
      </c>
      <c r="BI724" s="169">
        <f>IF(N724="nulová",J724,0)</f>
        <v>0</v>
      </c>
      <c r="BJ724" s="17" t="s">
        <v>21</v>
      </c>
      <c r="BK724" s="169">
        <f>ROUND(I724*H724,2)</f>
        <v>0</v>
      </c>
      <c r="BL724" s="17" t="s">
        <v>246</v>
      </c>
      <c r="BM724" s="168" t="s">
        <v>1497</v>
      </c>
    </row>
    <row r="725" spans="2:65" s="12" customFormat="1" ht="10.199999999999999">
      <c r="B725" s="170"/>
      <c r="D725" s="171" t="s">
        <v>175</v>
      </c>
      <c r="E725" s="172" t="s">
        <v>1</v>
      </c>
      <c r="F725" s="173" t="s">
        <v>1498</v>
      </c>
      <c r="H725" s="174">
        <v>0.54200000000000004</v>
      </c>
      <c r="I725" s="175"/>
      <c r="L725" s="170"/>
      <c r="M725" s="176"/>
      <c r="N725" s="177"/>
      <c r="O725" s="177"/>
      <c r="P725" s="177"/>
      <c r="Q725" s="177"/>
      <c r="R725" s="177"/>
      <c r="S725" s="177"/>
      <c r="T725" s="178"/>
      <c r="AT725" s="172" t="s">
        <v>175</v>
      </c>
      <c r="AU725" s="172" t="s">
        <v>88</v>
      </c>
      <c r="AV725" s="12" t="s">
        <v>88</v>
      </c>
      <c r="AW725" s="12" t="s">
        <v>36</v>
      </c>
      <c r="AX725" s="12" t="s">
        <v>80</v>
      </c>
      <c r="AY725" s="172" t="s">
        <v>166</v>
      </c>
    </row>
    <row r="726" spans="2:65" s="12" customFormat="1" ht="10.199999999999999">
      <c r="B726" s="170"/>
      <c r="D726" s="171" t="s">
        <v>175</v>
      </c>
      <c r="E726" s="172" t="s">
        <v>1</v>
      </c>
      <c r="F726" s="173" t="s">
        <v>1499</v>
      </c>
      <c r="H726" s="174">
        <v>0.188</v>
      </c>
      <c r="I726" s="175"/>
      <c r="L726" s="170"/>
      <c r="M726" s="176"/>
      <c r="N726" s="177"/>
      <c r="O726" s="177"/>
      <c r="P726" s="177"/>
      <c r="Q726" s="177"/>
      <c r="R726" s="177"/>
      <c r="S726" s="177"/>
      <c r="T726" s="178"/>
      <c r="AT726" s="172" t="s">
        <v>175</v>
      </c>
      <c r="AU726" s="172" t="s">
        <v>88</v>
      </c>
      <c r="AV726" s="12" t="s">
        <v>88</v>
      </c>
      <c r="AW726" s="12" t="s">
        <v>36</v>
      </c>
      <c r="AX726" s="12" t="s">
        <v>80</v>
      </c>
      <c r="AY726" s="172" t="s">
        <v>166</v>
      </c>
    </row>
    <row r="727" spans="2:65" s="12" customFormat="1" ht="10.199999999999999">
      <c r="B727" s="170"/>
      <c r="D727" s="171" t="s">
        <v>175</v>
      </c>
      <c r="E727" s="172" t="s">
        <v>1</v>
      </c>
      <c r="F727" s="173" t="s">
        <v>1500</v>
      </c>
      <c r="H727" s="174">
        <v>3.206</v>
      </c>
      <c r="I727" s="175"/>
      <c r="L727" s="170"/>
      <c r="M727" s="176"/>
      <c r="N727" s="177"/>
      <c r="O727" s="177"/>
      <c r="P727" s="177"/>
      <c r="Q727" s="177"/>
      <c r="R727" s="177"/>
      <c r="S727" s="177"/>
      <c r="T727" s="178"/>
      <c r="AT727" s="172" t="s">
        <v>175</v>
      </c>
      <c r="AU727" s="172" t="s">
        <v>88</v>
      </c>
      <c r="AV727" s="12" t="s">
        <v>88</v>
      </c>
      <c r="AW727" s="12" t="s">
        <v>36</v>
      </c>
      <c r="AX727" s="12" t="s">
        <v>80</v>
      </c>
      <c r="AY727" s="172" t="s">
        <v>166</v>
      </c>
    </row>
    <row r="728" spans="2:65" s="12" customFormat="1" ht="10.199999999999999">
      <c r="B728" s="170"/>
      <c r="D728" s="171" t="s">
        <v>175</v>
      </c>
      <c r="E728" s="172" t="s">
        <v>1</v>
      </c>
      <c r="F728" s="173" t="s">
        <v>1501</v>
      </c>
      <c r="H728" s="174">
        <v>1.1020000000000001</v>
      </c>
      <c r="I728" s="175"/>
      <c r="L728" s="170"/>
      <c r="M728" s="176"/>
      <c r="N728" s="177"/>
      <c r="O728" s="177"/>
      <c r="P728" s="177"/>
      <c r="Q728" s="177"/>
      <c r="R728" s="177"/>
      <c r="S728" s="177"/>
      <c r="T728" s="178"/>
      <c r="AT728" s="172" t="s">
        <v>175</v>
      </c>
      <c r="AU728" s="172" t="s">
        <v>88</v>
      </c>
      <c r="AV728" s="12" t="s">
        <v>88</v>
      </c>
      <c r="AW728" s="12" t="s">
        <v>36</v>
      </c>
      <c r="AX728" s="12" t="s">
        <v>80</v>
      </c>
      <c r="AY728" s="172" t="s">
        <v>166</v>
      </c>
    </row>
    <row r="729" spans="2:65" s="13" customFormat="1" ht="10.199999999999999">
      <c r="B729" s="194"/>
      <c r="D729" s="171" t="s">
        <v>175</v>
      </c>
      <c r="E729" s="195" t="s">
        <v>1</v>
      </c>
      <c r="F729" s="196" t="s">
        <v>367</v>
      </c>
      <c r="H729" s="197">
        <v>5.0380000000000003</v>
      </c>
      <c r="I729" s="198"/>
      <c r="L729" s="194"/>
      <c r="M729" s="199"/>
      <c r="N729" s="200"/>
      <c r="O729" s="200"/>
      <c r="P729" s="200"/>
      <c r="Q729" s="200"/>
      <c r="R729" s="200"/>
      <c r="S729" s="200"/>
      <c r="T729" s="201"/>
      <c r="AT729" s="195" t="s">
        <v>175</v>
      </c>
      <c r="AU729" s="195" t="s">
        <v>88</v>
      </c>
      <c r="AV729" s="13" t="s">
        <v>173</v>
      </c>
      <c r="AW729" s="13" t="s">
        <v>36</v>
      </c>
      <c r="AX729" s="13" t="s">
        <v>21</v>
      </c>
      <c r="AY729" s="195" t="s">
        <v>166</v>
      </c>
    </row>
    <row r="730" spans="2:65" s="1" customFormat="1" ht="24" customHeight="1">
      <c r="B730" s="156"/>
      <c r="C730" s="157" t="s">
        <v>1502</v>
      </c>
      <c r="D730" s="157" t="s">
        <v>168</v>
      </c>
      <c r="E730" s="158" t="s">
        <v>1503</v>
      </c>
      <c r="F730" s="159" t="s">
        <v>1504</v>
      </c>
      <c r="G730" s="160" t="s">
        <v>289</v>
      </c>
      <c r="H730" s="161">
        <v>71.400000000000006</v>
      </c>
      <c r="I730" s="162"/>
      <c r="J730" s="163">
        <f>ROUND(I730*H730,2)</f>
        <v>0</v>
      </c>
      <c r="K730" s="159" t="s">
        <v>172</v>
      </c>
      <c r="L730" s="32"/>
      <c r="M730" s="164" t="s">
        <v>1</v>
      </c>
      <c r="N730" s="165" t="s">
        <v>45</v>
      </c>
      <c r="O730" s="55"/>
      <c r="P730" s="166">
        <f>O730*H730</f>
        <v>0</v>
      </c>
      <c r="Q730" s="166">
        <v>0</v>
      </c>
      <c r="R730" s="166">
        <f>Q730*H730</f>
        <v>0</v>
      </c>
      <c r="S730" s="166">
        <v>0</v>
      </c>
      <c r="T730" s="167">
        <f>S730*H730</f>
        <v>0</v>
      </c>
      <c r="AR730" s="168" t="s">
        <v>246</v>
      </c>
      <c r="AT730" s="168" t="s">
        <v>168</v>
      </c>
      <c r="AU730" s="168" t="s">
        <v>88</v>
      </c>
      <c r="AY730" s="17" t="s">
        <v>166</v>
      </c>
      <c r="BE730" s="169">
        <f>IF(N730="základní",J730,0)</f>
        <v>0</v>
      </c>
      <c r="BF730" s="169">
        <f>IF(N730="snížená",J730,0)</f>
        <v>0</v>
      </c>
      <c r="BG730" s="169">
        <f>IF(N730="zákl. přenesená",J730,0)</f>
        <v>0</v>
      </c>
      <c r="BH730" s="169">
        <f>IF(N730="sníž. přenesená",J730,0)</f>
        <v>0</v>
      </c>
      <c r="BI730" s="169">
        <f>IF(N730="nulová",J730,0)</f>
        <v>0</v>
      </c>
      <c r="BJ730" s="17" t="s">
        <v>21</v>
      </c>
      <c r="BK730" s="169">
        <f>ROUND(I730*H730,2)</f>
        <v>0</v>
      </c>
      <c r="BL730" s="17" t="s">
        <v>246</v>
      </c>
      <c r="BM730" s="168" t="s">
        <v>1505</v>
      </c>
    </row>
    <row r="731" spans="2:65" s="12" customFormat="1" ht="10.199999999999999">
      <c r="B731" s="170"/>
      <c r="D731" s="171" t="s">
        <v>175</v>
      </c>
      <c r="E731" s="172" t="s">
        <v>1</v>
      </c>
      <c r="F731" s="173" t="s">
        <v>1506</v>
      </c>
      <c r="H731" s="174">
        <v>71.400000000000006</v>
      </c>
      <c r="I731" s="175"/>
      <c r="L731" s="170"/>
      <c r="M731" s="176"/>
      <c r="N731" s="177"/>
      <c r="O731" s="177"/>
      <c r="P731" s="177"/>
      <c r="Q731" s="177"/>
      <c r="R731" s="177"/>
      <c r="S731" s="177"/>
      <c r="T731" s="178"/>
      <c r="AT731" s="172" t="s">
        <v>175</v>
      </c>
      <c r="AU731" s="172" t="s">
        <v>88</v>
      </c>
      <c r="AV731" s="12" t="s">
        <v>88</v>
      </c>
      <c r="AW731" s="12" t="s">
        <v>36</v>
      </c>
      <c r="AX731" s="12" t="s">
        <v>21</v>
      </c>
      <c r="AY731" s="172" t="s">
        <v>166</v>
      </c>
    </row>
    <row r="732" spans="2:65" s="1" customFormat="1" ht="36" customHeight="1">
      <c r="B732" s="156"/>
      <c r="C732" s="157" t="s">
        <v>1507</v>
      </c>
      <c r="D732" s="157" t="s">
        <v>168</v>
      </c>
      <c r="E732" s="158" t="s">
        <v>1508</v>
      </c>
      <c r="F732" s="159" t="s">
        <v>1509</v>
      </c>
      <c r="G732" s="160" t="s">
        <v>171</v>
      </c>
      <c r="H732" s="161">
        <v>8.3000000000000007</v>
      </c>
      <c r="I732" s="162"/>
      <c r="J732" s="163">
        <f>ROUND(I732*H732,2)</f>
        <v>0</v>
      </c>
      <c r="K732" s="159" t="s">
        <v>172</v>
      </c>
      <c r="L732" s="32"/>
      <c r="M732" s="164" t="s">
        <v>1</v>
      </c>
      <c r="N732" s="165" t="s">
        <v>45</v>
      </c>
      <c r="O732" s="55"/>
      <c r="P732" s="166">
        <f>O732*H732</f>
        <v>0</v>
      </c>
      <c r="Q732" s="166">
        <v>2.3369999999999998E-2</v>
      </c>
      <c r="R732" s="166">
        <f>Q732*H732</f>
        <v>0.193971</v>
      </c>
      <c r="S732" s="166">
        <v>0</v>
      </c>
      <c r="T732" s="167">
        <f>S732*H732</f>
        <v>0</v>
      </c>
      <c r="AR732" s="168" t="s">
        <v>246</v>
      </c>
      <c r="AT732" s="168" t="s">
        <v>168</v>
      </c>
      <c r="AU732" s="168" t="s">
        <v>88</v>
      </c>
      <c r="AY732" s="17" t="s">
        <v>166</v>
      </c>
      <c r="BE732" s="169">
        <f>IF(N732="základní",J732,0)</f>
        <v>0</v>
      </c>
      <c r="BF732" s="169">
        <f>IF(N732="snížená",J732,0)</f>
        <v>0</v>
      </c>
      <c r="BG732" s="169">
        <f>IF(N732="zákl. přenesená",J732,0)</f>
        <v>0</v>
      </c>
      <c r="BH732" s="169">
        <f>IF(N732="sníž. přenesená",J732,0)</f>
        <v>0</v>
      </c>
      <c r="BI732" s="169">
        <f>IF(N732="nulová",J732,0)</f>
        <v>0</v>
      </c>
      <c r="BJ732" s="17" t="s">
        <v>21</v>
      </c>
      <c r="BK732" s="169">
        <f>ROUND(I732*H732,2)</f>
        <v>0</v>
      </c>
      <c r="BL732" s="17" t="s">
        <v>246</v>
      </c>
      <c r="BM732" s="168" t="s">
        <v>1510</v>
      </c>
    </row>
    <row r="733" spans="2:65" s="1" customFormat="1" ht="16.5" customHeight="1">
      <c r="B733" s="156"/>
      <c r="C733" s="157" t="s">
        <v>1511</v>
      </c>
      <c r="D733" s="157" t="s">
        <v>168</v>
      </c>
      <c r="E733" s="158" t="s">
        <v>1512</v>
      </c>
      <c r="F733" s="159" t="s">
        <v>1513</v>
      </c>
      <c r="G733" s="160" t="s">
        <v>197</v>
      </c>
      <c r="H733" s="161">
        <v>215</v>
      </c>
      <c r="I733" s="162"/>
      <c r="J733" s="163">
        <f>ROUND(I733*H733,2)</f>
        <v>0</v>
      </c>
      <c r="K733" s="159" t="s">
        <v>172</v>
      </c>
      <c r="L733" s="32"/>
      <c r="M733" s="164" t="s">
        <v>1</v>
      </c>
      <c r="N733" s="165" t="s">
        <v>45</v>
      </c>
      <c r="O733" s="55"/>
      <c r="P733" s="166">
        <f>O733*H733</f>
        <v>0</v>
      </c>
      <c r="Q733" s="166">
        <v>0</v>
      </c>
      <c r="R733" s="166">
        <f>Q733*H733</f>
        <v>0</v>
      </c>
      <c r="S733" s="166">
        <v>0</v>
      </c>
      <c r="T733" s="167">
        <f>S733*H733</f>
        <v>0</v>
      </c>
      <c r="AR733" s="168" t="s">
        <v>246</v>
      </c>
      <c r="AT733" s="168" t="s">
        <v>168</v>
      </c>
      <c r="AU733" s="168" t="s">
        <v>88</v>
      </c>
      <c r="AY733" s="17" t="s">
        <v>166</v>
      </c>
      <c r="BE733" s="169">
        <f>IF(N733="základní",J733,0)</f>
        <v>0</v>
      </c>
      <c r="BF733" s="169">
        <f>IF(N733="snížená",J733,0)</f>
        <v>0</v>
      </c>
      <c r="BG733" s="169">
        <f>IF(N733="zákl. přenesená",J733,0)</f>
        <v>0</v>
      </c>
      <c r="BH733" s="169">
        <f>IF(N733="sníž. přenesená",J733,0)</f>
        <v>0</v>
      </c>
      <c r="BI733" s="169">
        <f>IF(N733="nulová",J733,0)</f>
        <v>0</v>
      </c>
      <c r="BJ733" s="17" t="s">
        <v>21</v>
      </c>
      <c r="BK733" s="169">
        <f>ROUND(I733*H733,2)</f>
        <v>0</v>
      </c>
      <c r="BL733" s="17" t="s">
        <v>246</v>
      </c>
      <c r="BM733" s="168" t="s">
        <v>1514</v>
      </c>
    </row>
    <row r="734" spans="2:65" s="1" customFormat="1" ht="24" customHeight="1">
      <c r="B734" s="156"/>
      <c r="C734" s="157" t="s">
        <v>1515</v>
      </c>
      <c r="D734" s="157" t="s">
        <v>168</v>
      </c>
      <c r="E734" s="158" t="s">
        <v>1516</v>
      </c>
      <c r="F734" s="159" t="s">
        <v>1517</v>
      </c>
      <c r="G734" s="160" t="s">
        <v>197</v>
      </c>
      <c r="H734" s="161">
        <v>216</v>
      </c>
      <c r="I734" s="162"/>
      <c r="J734" s="163">
        <f>ROUND(I734*H734,2)</f>
        <v>0</v>
      </c>
      <c r="K734" s="159" t="s">
        <v>172</v>
      </c>
      <c r="L734" s="32"/>
      <c r="M734" s="164" t="s">
        <v>1</v>
      </c>
      <c r="N734" s="165" t="s">
        <v>45</v>
      </c>
      <c r="O734" s="55"/>
      <c r="P734" s="166">
        <f>O734*H734</f>
        <v>0</v>
      </c>
      <c r="Q734" s="166">
        <v>0</v>
      </c>
      <c r="R734" s="166">
        <f>Q734*H734</f>
        <v>0</v>
      </c>
      <c r="S734" s="166">
        <v>0</v>
      </c>
      <c r="T734" s="167">
        <f>S734*H734</f>
        <v>0</v>
      </c>
      <c r="AR734" s="168" t="s">
        <v>246</v>
      </c>
      <c r="AT734" s="168" t="s">
        <v>168</v>
      </c>
      <c r="AU734" s="168" t="s">
        <v>88</v>
      </c>
      <c r="AY734" s="17" t="s">
        <v>166</v>
      </c>
      <c r="BE734" s="169">
        <f>IF(N734="základní",J734,0)</f>
        <v>0</v>
      </c>
      <c r="BF734" s="169">
        <f>IF(N734="snížená",J734,0)</f>
        <v>0</v>
      </c>
      <c r="BG734" s="169">
        <f>IF(N734="zákl. přenesená",J734,0)</f>
        <v>0</v>
      </c>
      <c r="BH734" s="169">
        <f>IF(N734="sníž. přenesená",J734,0)</f>
        <v>0</v>
      </c>
      <c r="BI734" s="169">
        <f>IF(N734="nulová",J734,0)</f>
        <v>0</v>
      </c>
      <c r="BJ734" s="17" t="s">
        <v>21</v>
      </c>
      <c r="BK734" s="169">
        <f>ROUND(I734*H734,2)</f>
        <v>0</v>
      </c>
      <c r="BL734" s="17" t="s">
        <v>246</v>
      </c>
      <c r="BM734" s="168" t="s">
        <v>1518</v>
      </c>
    </row>
    <row r="735" spans="2:65" s="1" customFormat="1" ht="36" customHeight="1">
      <c r="B735" s="156"/>
      <c r="C735" s="179" t="s">
        <v>1519</v>
      </c>
      <c r="D735" s="179" t="s">
        <v>226</v>
      </c>
      <c r="E735" s="180" t="s">
        <v>1520</v>
      </c>
      <c r="F735" s="181" t="s">
        <v>1521</v>
      </c>
      <c r="G735" s="182" t="s">
        <v>171</v>
      </c>
      <c r="H735" s="183">
        <v>4.6689999999999996</v>
      </c>
      <c r="I735" s="184"/>
      <c r="J735" s="185">
        <f>ROUND(I735*H735,2)</f>
        <v>0</v>
      </c>
      <c r="K735" s="181" t="s">
        <v>172</v>
      </c>
      <c r="L735" s="186"/>
      <c r="M735" s="187" t="s">
        <v>1</v>
      </c>
      <c r="N735" s="188" t="s">
        <v>45</v>
      </c>
      <c r="O735" s="55"/>
      <c r="P735" s="166">
        <f>O735*H735</f>
        <v>0</v>
      </c>
      <c r="Q735" s="166">
        <v>0.55000000000000004</v>
      </c>
      <c r="R735" s="166">
        <f>Q735*H735</f>
        <v>2.5679500000000002</v>
      </c>
      <c r="S735" s="166">
        <v>0</v>
      </c>
      <c r="T735" s="167">
        <f>S735*H735</f>
        <v>0</v>
      </c>
      <c r="AR735" s="168" t="s">
        <v>273</v>
      </c>
      <c r="AT735" s="168" t="s">
        <v>226</v>
      </c>
      <c r="AU735" s="168" t="s">
        <v>88</v>
      </c>
      <c r="AY735" s="17" t="s">
        <v>166</v>
      </c>
      <c r="BE735" s="169">
        <f>IF(N735="základní",J735,0)</f>
        <v>0</v>
      </c>
      <c r="BF735" s="169">
        <f>IF(N735="snížená",J735,0)</f>
        <v>0</v>
      </c>
      <c r="BG735" s="169">
        <f>IF(N735="zákl. přenesená",J735,0)</f>
        <v>0</v>
      </c>
      <c r="BH735" s="169">
        <f>IF(N735="sníž. přenesená",J735,0)</f>
        <v>0</v>
      </c>
      <c r="BI735" s="169">
        <f>IF(N735="nulová",J735,0)</f>
        <v>0</v>
      </c>
      <c r="BJ735" s="17" t="s">
        <v>21</v>
      </c>
      <c r="BK735" s="169">
        <f>ROUND(I735*H735,2)</f>
        <v>0</v>
      </c>
      <c r="BL735" s="17" t="s">
        <v>246</v>
      </c>
      <c r="BM735" s="168" t="s">
        <v>1522</v>
      </c>
    </row>
    <row r="736" spans="2:65" s="12" customFormat="1" ht="10.199999999999999">
      <c r="B736" s="170"/>
      <c r="D736" s="171" t="s">
        <v>175</v>
      </c>
      <c r="E736" s="172" t="s">
        <v>1</v>
      </c>
      <c r="F736" s="173" t="s">
        <v>1523</v>
      </c>
      <c r="H736" s="174">
        <v>2.359</v>
      </c>
      <c r="I736" s="175"/>
      <c r="L736" s="170"/>
      <c r="M736" s="176"/>
      <c r="N736" s="177"/>
      <c r="O736" s="177"/>
      <c r="P736" s="177"/>
      <c r="Q736" s="177"/>
      <c r="R736" s="177"/>
      <c r="S736" s="177"/>
      <c r="T736" s="178"/>
      <c r="AT736" s="172" t="s">
        <v>175</v>
      </c>
      <c r="AU736" s="172" t="s">
        <v>88</v>
      </c>
      <c r="AV736" s="12" t="s">
        <v>88</v>
      </c>
      <c r="AW736" s="12" t="s">
        <v>36</v>
      </c>
      <c r="AX736" s="12" t="s">
        <v>80</v>
      </c>
      <c r="AY736" s="172" t="s">
        <v>166</v>
      </c>
    </row>
    <row r="737" spans="2:65" s="12" customFormat="1" ht="10.199999999999999">
      <c r="B737" s="170"/>
      <c r="D737" s="171" t="s">
        <v>175</v>
      </c>
      <c r="E737" s="172" t="s">
        <v>1</v>
      </c>
      <c r="F737" s="173" t="s">
        <v>1524</v>
      </c>
      <c r="H737" s="174">
        <v>2.31</v>
      </c>
      <c r="I737" s="175"/>
      <c r="L737" s="170"/>
      <c r="M737" s="176"/>
      <c r="N737" s="177"/>
      <c r="O737" s="177"/>
      <c r="P737" s="177"/>
      <c r="Q737" s="177"/>
      <c r="R737" s="177"/>
      <c r="S737" s="177"/>
      <c r="T737" s="178"/>
      <c r="AT737" s="172" t="s">
        <v>175</v>
      </c>
      <c r="AU737" s="172" t="s">
        <v>88</v>
      </c>
      <c r="AV737" s="12" t="s">
        <v>88</v>
      </c>
      <c r="AW737" s="12" t="s">
        <v>36</v>
      </c>
      <c r="AX737" s="12" t="s">
        <v>80</v>
      </c>
      <c r="AY737" s="172" t="s">
        <v>166</v>
      </c>
    </row>
    <row r="738" spans="2:65" s="13" customFormat="1" ht="10.199999999999999">
      <c r="B738" s="194"/>
      <c r="D738" s="171" t="s">
        <v>175</v>
      </c>
      <c r="E738" s="195" t="s">
        <v>1</v>
      </c>
      <c r="F738" s="196" t="s">
        <v>367</v>
      </c>
      <c r="H738" s="197">
        <v>4.6690000000000005</v>
      </c>
      <c r="I738" s="198"/>
      <c r="L738" s="194"/>
      <c r="M738" s="199"/>
      <c r="N738" s="200"/>
      <c r="O738" s="200"/>
      <c r="P738" s="200"/>
      <c r="Q738" s="200"/>
      <c r="R738" s="200"/>
      <c r="S738" s="200"/>
      <c r="T738" s="201"/>
      <c r="AT738" s="195" t="s">
        <v>175</v>
      </c>
      <c r="AU738" s="195" t="s">
        <v>88</v>
      </c>
      <c r="AV738" s="13" t="s">
        <v>173</v>
      </c>
      <c r="AW738" s="13" t="s">
        <v>36</v>
      </c>
      <c r="AX738" s="13" t="s">
        <v>21</v>
      </c>
      <c r="AY738" s="195" t="s">
        <v>166</v>
      </c>
    </row>
    <row r="739" spans="2:65" s="1" customFormat="1" ht="36" customHeight="1">
      <c r="B739" s="156"/>
      <c r="C739" s="179" t="s">
        <v>1525</v>
      </c>
      <c r="D739" s="179" t="s">
        <v>226</v>
      </c>
      <c r="E739" s="180" t="s">
        <v>1526</v>
      </c>
      <c r="F739" s="181" t="s">
        <v>1527</v>
      </c>
      <c r="G739" s="182" t="s">
        <v>197</v>
      </c>
      <c r="H739" s="183">
        <v>237.6</v>
      </c>
      <c r="I739" s="184"/>
      <c r="J739" s="185">
        <f>ROUND(I739*H739,2)</f>
        <v>0</v>
      </c>
      <c r="K739" s="181" t="s">
        <v>172</v>
      </c>
      <c r="L739" s="186"/>
      <c r="M739" s="187" t="s">
        <v>1</v>
      </c>
      <c r="N739" s="188" t="s">
        <v>45</v>
      </c>
      <c r="O739" s="55"/>
      <c r="P739" s="166">
        <f>O739*H739</f>
        <v>0</v>
      </c>
      <c r="Q739" s="166">
        <v>1.023E-2</v>
      </c>
      <c r="R739" s="166">
        <f>Q739*H739</f>
        <v>2.4306479999999997</v>
      </c>
      <c r="S739" s="166">
        <v>0</v>
      </c>
      <c r="T739" s="167">
        <f>S739*H739</f>
        <v>0</v>
      </c>
      <c r="AR739" s="168" t="s">
        <v>273</v>
      </c>
      <c r="AT739" s="168" t="s">
        <v>226</v>
      </c>
      <c r="AU739" s="168" t="s">
        <v>88</v>
      </c>
      <c r="AY739" s="17" t="s">
        <v>166</v>
      </c>
      <c r="BE739" s="169">
        <f>IF(N739="základní",J739,0)</f>
        <v>0</v>
      </c>
      <c r="BF739" s="169">
        <f>IF(N739="snížená",J739,0)</f>
        <v>0</v>
      </c>
      <c r="BG739" s="169">
        <f>IF(N739="zákl. přenesená",J739,0)</f>
        <v>0</v>
      </c>
      <c r="BH739" s="169">
        <f>IF(N739="sníž. přenesená",J739,0)</f>
        <v>0</v>
      </c>
      <c r="BI739" s="169">
        <f>IF(N739="nulová",J739,0)</f>
        <v>0</v>
      </c>
      <c r="BJ739" s="17" t="s">
        <v>21</v>
      </c>
      <c r="BK739" s="169">
        <f>ROUND(I739*H739,2)</f>
        <v>0</v>
      </c>
      <c r="BL739" s="17" t="s">
        <v>246</v>
      </c>
      <c r="BM739" s="168" t="s">
        <v>1528</v>
      </c>
    </row>
    <row r="740" spans="2:65" s="12" customFormat="1" ht="10.199999999999999">
      <c r="B740" s="170"/>
      <c r="D740" s="171" t="s">
        <v>175</v>
      </c>
      <c r="E740" s="172" t="s">
        <v>1</v>
      </c>
      <c r="F740" s="173" t="s">
        <v>1529</v>
      </c>
      <c r="H740" s="174">
        <v>237.6</v>
      </c>
      <c r="I740" s="175"/>
      <c r="L740" s="170"/>
      <c r="M740" s="176"/>
      <c r="N740" s="177"/>
      <c r="O740" s="177"/>
      <c r="P740" s="177"/>
      <c r="Q740" s="177"/>
      <c r="R740" s="177"/>
      <c r="S740" s="177"/>
      <c r="T740" s="178"/>
      <c r="AT740" s="172" t="s">
        <v>175</v>
      </c>
      <c r="AU740" s="172" t="s">
        <v>88</v>
      </c>
      <c r="AV740" s="12" t="s">
        <v>88</v>
      </c>
      <c r="AW740" s="12" t="s">
        <v>36</v>
      </c>
      <c r="AX740" s="12" t="s">
        <v>21</v>
      </c>
      <c r="AY740" s="172" t="s">
        <v>166</v>
      </c>
    </row>
    <row r="741" spans="2:65" s="1" customFormat="1" ht="24" customHeight="1">
      <c r="B741" s="156"/>
      <c r="C741" s="157" t="s">
        <v>1530</v>
      </c>
      <c r="D741" s="157" t="s">
        <v>168</v>
      </c>
      <c r="E741" s="158" t="s">
        <v>1531</v>
      </c>
      <c r="F741" s="159" t="s">
        <v>1532</v>
      </c>
      <c r="G741" s="160" t="s">
        <v>197</v>
      </c>
      <c r="H741" s="161">
        <v>216</v>
      </c>
      <c r="I741" s="162"/>
      <c r="J741" s="163">
        <f>ROUND(I741*H741,2)</f>
        <v>0</v>
      </c>
      <c r="K741" s="159" t="s">
        <v>172</v>
      </c>
      <c r="L741" s="32"/>
      <c r="M741" s="164" t="s">
        <v>1</v>
      </c>
      <c r="N741" s="165" t="s">
        <v>45</v>
      </c>
      <c r="O741" s="55"/>
      <c r="P741" s="166">
        <f>O741*H741</f>
        <v>0</v>
      </c>
      <c r="Q741" s="166">
        <v>1.9000000000000001E-4</v>
      </c>
      <c r="R741" s="166">
        <f>Q741*H741</f>
        <v>4.104E-2</v>
      </c>
      <c r="S741" s="166">
        <v>0</v>
      </c>
      <c r="T741" s="167">
        <f>S741*H741</f>
        <v>0</v>
      </c>
      <c r="AR741" s="168" t="s">
        <v>246</v>
      </c>
      <c r="AT741" s="168" t="s">
        <v>168</v>
      </c>
      <c r="AU741" s="168" t="s">
        <v>88</v>
      </c>
      <c r="AY741" s="17" t="s">
        <v>166</v>
      </c>
      <c r="BE741" s="169">
        <f>IF(N741="základní",J741,0)</f>
        <v>0</v>
      </c>
      <c r="BF741" s="169">
        <f>IF(N741="snížená",J741,0)</f>
        <v>0</v>
      </c>
      <c r="BG741" s="169">
        <f>IF(N741="zákl. přenesená",J741,0)</f>
        <v>0</v>
      </c>
      <c r="BH741" s="169">
        <f>IF(N741="sníž. přenesená",J741,0)</f>
        <v>0</v>
      </c>
      <c r="BI741" s="169">
        <f>IF(N741="nulová",J741,0)</f>
        <v>0</v>
      </c>
      <c r="BJ741" s="17" t="s">
        <v>21</v>
      </c>
      <c r="BK741" s="169">
        <f>ROUND(I741*H741,2)</f>
        <v>0</v>
      </c>
      <c r="BL741" s="17" t="s">
        <v>246</v>
      </c>
      <c r="BM741" s="168" t="s">
        <v>1533</v>
      </c>
    </row>
    <row r="742" spans="2:65" s="1" customFormat="1" ht="48" customHeight="1">
      <c r="B742" s="156"/>
      <c r="C742" s="157" t="s">
        <v>1534</v>
      </c>
      <c r="D742" s="157" t="s">
        <v>168</v>
      </c>
      <c r="E742" s="158" t="s">
        <v>1535</v>
      </c>
      <c r="F742" s="159" t="s">
        <v>1536</v>
      </c>
      <c r="G742" s="160" t="s">
        <v>191</v>
      </c>
      <c r="H742" s="161">
        <v>9.1</v>
      </c>
      <c r="I742" s="162"/>
      <c r="J742" s="163">
        <f>ROUND(I742*H742,2)</f>
        <v>0</v>
      </c>
      <c r="K742" s="159" t="s">
        <v>172</v>
      </c>
      <c r="L742" s="32"/>
      <c r="M742" s="164" t="s">
        <v>1</v>
      </c>
      <c r="N742" s="165" t="s">
        <v>45</v>
      </c>
      <c r="O742" s="55"/>
      <c r="P742" s="166">
        <f>O742*H742</f>
        <v>0</v>
      </c>
      <c r="Q742" s="166">
        <v>0</v>
      </c>
      <c r="R742" s="166">
        <f>Q742*H742</f>
        <v>0</v>
      </c>
      <c r="S742" s="166">
        <v>0</v>
      </c>
      <c r="T742" s="167">
        <f>S742*H742</f>
        <v>0</v>
      </c>
      <c r="AR742" s="168" t="s">
        <v>246</v>
      </c>
      <c r="AT742" s="168" t="s">
        <v>168</v>
      </c>
      <c r="AU742" s="168" t="s">
        <v>88</v>
      </c>
      <c r="AY742" s="17" t="s">
        <v>166</v>
      </c>
      <c r="BE742" s="169">
        <f>IF(N742="základní",J742,0)</f>
        <v>0</v>
      </c>
      <c r="BF742" s="169">
        <f>IF(N742="snížená",J742,0)</f>
        <v>0</v>
      </c>
      <c r="BG742" s="169">
        <f>IF(N742="zákl. přenesená",J742,0)</f>
        <v>0</v>
      </c>
      <c r="BH742" s="169">
        <f>IF(N742="sníž. přenesená",J742,0)</f>
        <v>0</v>
      </c>
      <c r="BI742" s="169">
        <f>IF(N742="nulová",J742,0)</f>
        <v>0</v>
      </c>
      <c r="BJ742" s="17" t="s">
        <v>21</v>
      </c>
      <c r="BK742" s="169">
        <f>ROUND(I742*H742,2)</f>
        <v>0</v>
      </c>
      <c r="BL742" s="17" t="s">
        <v>246</v>
      </c>
      <c r="BM742" s="168" t="s">
        <v>1537</v>
      </c>
    </row>
    <row r="743" spans="2:65" s="11" customFormat="1" ht="22.8" customHeight="1">
      <c r="B743" s="143"/>
      <c r="D743" s="144" t="s">
        <v>79</v>
      </c>
      <c r="E743" s="154" t="s">
        <v>1538</v>
      </c>
      <c r="F743" s="154" t="s">
        <v>1539</v>
      </c>
      <c r="I743" s="146"/>
      <c r="J743" s="155">
        <f>BK743</f>
        <v>0</v>
      </c>
      <c r="L743" s="143"/>
      <c r="M743" s="148"/>
      <c r="N743" s="149"/>
      <c r="O743" s="149"/>
      <c r="P743" s="150">
        <f>SUM(P744:P757)</f>
        <v>0</v>
      </c>
      <c r="Q743" s="149"/>
      <c r="R743" s="150">
        <f>SUM(R744:R757)</f>
        <v>1.1535040400000001</v>
      </c>
      <c r="S743" s="149"/>
      <c r="T743" s="151">
        <f>SUM(T744:T757)</f>
        <v>0</v>
      </c>
      <c r="AR743" s="144" t="s">
        <v>88</v>
      </c>
      <c r="AT743" s="152" t="s">
        <v>79</v>
      </c>
      <c r="AU743" s="152" t="s">
        <v>21</v>
      </c>
      <c r="AY743" s="144" t="s">
        <v>166</v>
      </c>
      <c r="BK743" s="153">
        <f>SUM(BK744:BK757)</f>
        <v>0</v>
      </c>
    </row>
    <row r="744" spans="2:65" s="1" customFormat="1" ht="60" customHeight="1">
      <c r="B744" s="156"/>
      <c r="C744" s="157" t="s">
        <v>1540</v>
      </c>
      <c r="D744" s="157" t="s">
        <v>168</v>
      </c>
      <c r="E744" s="158" t="s">
        <v>1541</v>
      </c>
      <c r="F744" s="159" t="s">
        <v>1542</v>
      </c>
      <c r="G744" s="160" t="s">
        <v>197</v>
      </c>
      <c r="H744" s="161">
        <v>33.552</v>
      </c>
      <c r="I744" s="162"/>
      <c r="J744" s="163">
        <f>ROUND(I744*H744,2)</f>
        <v>0</v>
      </c>
      <c r="K744" s="159" t="s">
        <v>172</v>
      </c>
      <c r="L744" s="32"/>
      <c r="M744" s="164" t="s">
        <v>1</v>
      </c>
      <c r="N744" s="165" t="s">
        <v>45</v>
      </c>
      <c r="O744" s="55"/>
      <c r="P744" s="166">
        <f>O744*H744</f>
        <v>0</v>
      </c>
      <c r="Q744" s="166">
        <v>2.6870000000000002E-2</v>
      </c>
      <c r="R744" s="166">
        <f>Q744*H744</f>
        <v>0.90154224000000005</v>
      </c>
      <c r="S744" s="166">
        <v>0</v>
      </c>
      <c r="T744" s="167">
        <f>S744*H744</f>
        <v>0</v>
      </c>
      <c r="AR744" s="168" t="s">
        <v>246</v>
      </c>
      <c r="AT744" s="168" t="s">
        <v>168</v>
      </c>
      <c r="AU744" s="168" t="s">
        <v>88</v>
      </c>
      <c r="AY744" s="17" t="s">
        <v>166</v>
      </c>
      <c r="BE744" s="169">
        <f>IF(N744="základní",J744,0)</f>
        <v>0</v>
      </c>
      <c r="BF744" s="169">
        <f>IF(N744="snížená",J744,0)</f>
        <v>0</v>
      </c>
      <c r="BG744" s="169">
        <f>IF(N744="zákl. přenesená",J744,0)</f>
        <v>0</v>
      </c>
      <c r="BH744" s="169">
        <f>IF(N744="sníž. přenesená",J744,0)</f>
        <v>0</v>
      </c>
      <c r="BI744" s="169">
        <f>IF(N744="nulová",J744,0)</f>
        <v>0</v>
      </c>
      <c r="BJ744" s="17" t="s">
        <v>21</v>
      </c>
      <c r="BK744" s="169">
        <f>ROUND(I744*H744,2)</f>
        <v>0</v>
      </c>
      <c r="BL744" s="17" t="s">
        <v>246</v>
      </c>
      <c r="BM744" s="168" t="s">
        <v>1543</v>
      </c>
    </row>
    <row r="745" spans="2:65" s="12" customFormat="1" ht="10.199999999999999">
      <c r="B745" s="170"/>
      <c r="D745" s="171" t="s">
        <v>175</v>
      </c>
      <c r="E745" s="172" t="s">
        <v>1</v>
      </c>
      <c r="F745" s="173" t="s">
        <v>1544</v>
      </c>
      <c r="H745" s="174">
        <v>7.96</v>
      </c>
      <c r="I745" s="175"/>
      <c r="L745" s="170"/>
      <c r="M745" s="176"/>
      <c r="N745" s="177"/>
      <c r="O745" s="177"/>
      <c r="P745" s="177"/>
      <c r="Q745" s="177"/>
      <c r="R745" s="177"/>
      <c r="S745" s="177"/>
      <c r="T745" s="178"/>
      <c r="AT745" s="172" t="s">
        <v>175</v>
      </c>
      <c r="AU745" s="172" t="s">
        <v>88</v>
      </c>
      <c r="AV745" s="12" t="s">
        <v>88</v>
      </c>
      <c r="AW745" s="12" t="s">
        <v>36</v>
      </c>
      <c r="AX745" s="12" t="s">
        <v>80</v>
      </c>
      <c r="AY745" s="172" t="s">
        <v>166</v>
      </c>
    </row>
    <row r="746" spans="2:65" s="12" customFormat="1" ht="10.199999999999999">
      <c r="B746" s="170"/>
      <c r="D746" s="171" t="s">
        <v>175</v>
      </c>
      <c r="E746" s="172" t="s">
        <v>1</v>
      </c>
      <c r="F746" s="173" t="s">
        <v>1545</v>
      </c>
      <c r="H746" s="174">
        <v>1.5920000000000001</v>
      </c>
      <c r="I746" s="175"/>
      <c r="L746" s="170"/>
      <c r="M746" s="176"/>
      <c r="N746" s="177"/>
      <c r="O746" s="177"/>
      <c r="P746" s="177"/>
      <c r="Q746" s="177"/>
      <c r="R746" s="177"/>
      <c r="S746" s="177"/>
      <c r="T746" s="178"/>
      <c r="AT746" s="172" t="s">
        <v>175</v>
      </c>
      <c r="AU746" s="172" t="s">
        <v>88</v>
      </c>
      <c r="AV746" s="12" t="s">
        <v>88</v>
      </c>
      <c r="AW746" s="12" t="s">
        <v>36</v>
      </c>
      <c r="AX746" s="12" t="s">
        <v>80</v>
      </c>
      <c r="AY746" s="172" t="s">
        <v>166</v>
      </c>
    </row>
    <row r="747" spans="2:65" s="12" customFormat="1" ht="10.199999999999999">
      <c r="B747" s="170"/>
      <c r="D747" s="171" t="s">
        <v>175</v>
      </c>
      <c r="E747" s="172" t="s">
        <v>1</v>
      </c>
      <c r="F747" s="173" t="s">
        <v>1546</v>
      </c>
      <c r="H747" s="174">
        <v>24</v>
      </c>
      <c r="I747" s="175"/>
      <c r="L747" s="170"/>
      <c r="M747" s="176"/>
      <c r="N747" s="177"/>
      <c r="O747" s="177"/>
      <c r="P747" s="177"/>
      <c r="Q747" s="177"/>
      <c r="R747" s="177"/>
      <c r="S747" s="177"/>
      <c r="T747" s="178"/>
      <c r="AT747" s="172" t="s">
        <v>175</v>
      </c>
      <c r="AU747" s="172" t="s">
        <v>88</v>
      </c>
      <c r="AV747" s="12" t="s">
        <v>88</v>
      </c>
      <c r="AW747" s="12" t="s">
        <v>36</v>
      </c>
      <c r="AX747" s="12" t="s">
        <v>80</v>
      </c>
      <c r="AY747" s="172" t="s">
        <v>166</v>
      </c>
    </row>
    <row r="748" spans="2:65" s="13" customFormat="1" ht="10.199999999999999">
      <c r="B748" s="194"/>
      <c r="D748" s="171" t="s">
        <v>175</v>
      </c>
      <c r="E748" s="195" t="s">
        <v>1</v>
      </c>
      <c r="F748" s="196" t="s">
        <v>367</v>
      </c>
      <c r="H748" s="197">
        <v>33.552</v>
      </c>
      <c r="I748" s="198"/>
      <c r="L748" s="194"/>
      <c r="M748" s="199"/>
      <c r="N748" s="200"/>
      <c r="O748" s="200"/>
      <c r="P748" s="200"/>
      <c r="Q748" s="200"/>
      <c r="R748" s="200"/>
      <c r="S748" s="200"/>
      <c r="T748" s="201"/>
      <c r="AT748" s="195" t="s">
        <v>175</v>
      </c>
      <c r="AU748" s="195" t="s">
        <v>88</v>
      </c>
      <c r="AV748" s="13" t="s">
        <v>173</v>
      </c>
      <c r="AW748" s="13" t="s">
        <v>36</v>
      </c>
      <c r="AX748" s="13" t="s">
        <v>21</v>
      </c>
      <c r="AY748" s="195" t="s">
        <v>166</v>
      </c>
    </row>
    <row r="749" spans="2:65" s="1" customFormat="1" ht="48" customHeight="1">
      <c r="B749" s="156"/>
      <c r="C749" s="157" t="s">
        <v>1547</v>
      </c>
      <c r="D749" s="157" t="s">
        <v>168</v>
      </c>
      <c r="E749" s="158" t="s">
        <v>1548</v>
      </c>
      <c r="F749" s="159" t="s">
        <v>1549</v>
      </c>
      <c r="G749" s="160" t="s">
        <v>197</v>
      </c>
      <c r="H749" s="161">
        <v>15.791</v>
      </c>
      <c r="I749" s="162"/>
      <c r="J749" s="163">
        <f>ROUND(I749*H749,2)</f>
        <v>0</v>
      </c>
      <c r="K749" s="159" t="s">
        <v>172</v>
      </c>
      <c r="L749" s="32"/>
      <c r="M749" s="164" t="s">
        <v>1</v>
      </c>
      <c r="N749" s="165" t="s">
        <v>45</v>
      </c>
      <c r="O749" s="55"/>
      <c r="P749" s="166">
        <f>O749*H749</f>
        <v>0</v>
      </c>
      <c r="Q749" s="166">
        <v>1.5800000000000002E-2</v>
      </c>
      <c r="R749" s="166">
        <f>Q749*H749</f>
        <v>0.24949780000000002</v>
      </c>
      <c r="S749" s="166">
        <v>0</v>
      </c>
      <c r="T749" s="167">
        <f>S749*H749</f>
        <v>0</v>
      </c>
      <c r="AR749" s="168" t="s">
        <v>246</v>
      </c>
      <c r="AT749" s="168" t="s">
        <v>168</v>
      </c>
      <c r="AU749" s="168" t="s">
        <v>88</v>
      </c>
      <c r="AY749" s="17" t="s">
        <v>166</v>
      </c>
      <c r="BE749" s="169">
        <f>IF(N749="základní",J749,0)</f>
        <v>0</v>
      </c>
      <c r="BF749" s="169">
        <f>IF(N749="snížená",J749,0)</f>
        <v>0</v>
      </c>
      <c r="BG749" s="169">
        <f>IF(N749="zákl. přenesená",J749,0)</f>
        <v>0</v>
      </c>
      <c r="BH749" s="169">
        <f>IF(N749="sníž. přenesená",J749,0)</f>
        <v>0</v>
      </c>
      <c r="BI749" s="169">
        <f>IF(N749="nulová",J749,0)</f>
        <v>0</v>
      </c>
      <c r="BJ749" s="17" t="s">
        <v>21</v>
      </c>
      <c r="BK749" s="169">
        <f>ROUND(I749*H749,2)</f>
        <v>0</v>
      </c>
      <c r="BL749" s="17" t="s">
        <v>246</v>
      </c>
      <c r="BM749" s="168" t="s">
        <v>1550</v>
      </c>
    </row>
    <row r="750" spans="2:65" s="12" customFormat="1" ht="10.199999999999999">
      <c r="B750" s="170"/>
      <c r="D750" s="171" t="s">
        <v>175</v>
      </c>
      <c r="E750" s="172" t="s">
        <v>1</v>
      </c>
      <c r="F750" s="173" t="s">
        <v>1551</v>
      </c>
      <c r="H750" s="174">
        <v>11.94</v>
      </c>
      <c r="I750" s="175"/>
      <c r="L750" s="170"/>
      <c r="M750" s="176"/>
      <c r="N750" s="177"/>
      <c r="O750" s="177"/>
      <c r="P750" s="177"/>
      <c r="Q750" s="177"/>
      <c r="R750" s="177"/>
      <c r="S750" s="177"/>
      <c r="T750" s="178"/>
      <c r="AT750" s="172" t="s">
        <v>175</v>
      </c>
      <c r="AU750" s="172" t="s">
        <v>88</v>
      </c>
      <c r="AV750" s="12" t="s">
        <v>88</v>
      </c>
      <c r="AW750" s="12" t="s">
        <v>36</v>
      </c>
      <c r="AX750" s="12" t="s">
        <v>80</v>
      </c>
      <c r="AY750" s="172" t="s">
        <v>166</v>
      </c>
    </row>
    <row r="751" spans="2:65" s="12" customFormat="1" ht="10.199999999999999">
      <c r="B751" s="170"/>
      <c r="D751" s="171" t="s">
        <v>175</v>
      </c>
      <c r="E751" s="172" t="s">
        <v>1</v>
      </c>
      <c r="F751" s="173" t="s">
        <v>1552</v>
      </c>
      <c r="H751" s="174">
        <v>3.851</v>
      </c>
      <c r="I751" s="175"/>
      <c r="L751" s="170"/>
      <c r="M751" s="176"/>
      <c r="N751" s="177"/>
      <c r="O751" s="177"/>
      <c r="P751" s="177"/>
      <c r="Q751" s="177"/>
      <c r="R751" s="177"/>
      <c r="S751" s="177"/>
      <c r="T751" s="178"/>
      <c r="AT751" s="172" t="s">
        <v>175</v>
      </c>
      <c r="AU751" s="172" t="s">
        <v>88</v>
      </c>
      <c r="AV751" s="12" t="s">
        <v>88</v>
      </c>
      <c r="AW751" s="12" t="s">
        <v>36</v>
      </c>
      <c r="AX751" s="12" t="s">
        <v>80</v>
      </c>
      <c r="AY751" s="172" t="s">
        <v>166</v>
      </c>
    </row>
    <row r="752" spans="2:65" s="13" customFormat="1" ht="10.199999999999999">
      <c r="B752" s="194"/>
      <c r="D752" s="171" t="s">
        <v>175</v>
      </c>
      <c r="E752" s="195" t="s">
        <v>1</v>
      </c>
      <c r="F752" s="196" t="s">
        <v>367</v>
      </c>
      <c r="H752" s="197">
        <v>15.791</v>
      </c>
      <c r="I752" s="198"/>
      <c r="L752" s="194"/>
      <c r="M752" s="199"/>
      <c r="N752" s="200"/>
      <c r="O752" s="200"/>
      <c r="P752" s="200"/>
      <c r="Q752" s="200"/>
      <c r="R752" s="200"/>
      <c r="S752" s="200"/>
      <c r="T752" s="201"/>
      <c r="AT752" s="195" t="s">
        <v>175</v>
      </c>
      <c r="AU752" s="195" t="s">
        <v>88</v>
      </c>
      <c r="AV752" s="13" t="s">
        <v>173</v>
      </c>
      <c r="AW752" s="13" t="s">
        <v>36</v>
      </c>
      <c r="AX752" s="13" t="s">
        <v>21</v>
      </c>
      <c r="AY752" s="195" t="s">
        <v>166</v>
      </c>
    </row>
    <row r="753" spans="2:65" s="1" customFormat="1" ht="36" customHeight="1">
      <c r="B753" s="156"/>
      <c r="C753" s="157" t="s">
        <v>1553</v>
      </c>
      <c r="D753" s="157" t="s">
        <v>168</v>
      </c>
      <c r="E753" s="158" t="s">
        <v>1554</v>
      </c>
      <c r="F753" s="159" t="s">
        <v>1555</v>
      </c>
      <c r="G753" s="160" t="s">
        <v>197</v>
      </c>
      <c r="H753" s="161">
        <v>16</v>
      </c>
      <c r="I753" s="162"/>
      <c r="J753" s="163">
        <f>ROUND(I753*H753,2)</f>
        <v>0</v>
      </c>
      <c r="K753" s="159" t="s">
        <v>172</v>
      </c>
      <c r="L753" s="32"/>
      <c r="M753" s="164" t="s">
        <v>1</v>
      </c>
      <c r="N753" s="165" t="s">
        <v>45</v>
      </c>
      <c r="O753" s="55"/>
      <c r="P753" s="166">
        <f>O753*H753</f>
        <v>0</v>
      </c>
      <c r="Q753" s="166">
        <v>0</v>
      </c>
      <c r="R753" s="166">
        <f>Q753*H753</f>
        <v>0</v>
      </c>
      <c r="S753" s="166">
        <v>0</v>
      </c>
      <c r="T753" s="167">
        <f>S753*H753</f>
        <v>0</v>
      </c>
      <c r="AR753" s="168" t="s">
        <v>246</v>
      </c>
      <c r="AT753" s="168" t="s">
        <v>168</v>
      </c>
      <c r="AU753" s="168" t="s">
        <v>88</v>
      </c>
      <c r="AY753" s="17" t="s">
        <v>166</v>
      </c>
      <c r="BE753" s="169">
        <f>IF(N753="základní",J753,0)</f>
        <v>0</v>
      </c>
      <c r="BF753" s="169">
        <f>IF(N753="snížená",J753,0)</f>
        <v>0</v>
      </c>
      <c r="BG753" s="169">
        <f>IF(N753="zákl. přenesená",J753,0)</f>
        <v>0</v>
      </c>
      <c r="BH753" s="169">
        <f>IF(N753="sníž. přenesená",J753,0)</f>
        <v>0</v>
      </c>
      <c r="BI753" s="169">
        <f>IF(N753="nulová",J753,0)</f>
        <v>0</v>
      </c>
      <c r="BJ753" s="17" t="s">
        <v>21</v>
      </c>
      <c r="BK753" s="169">
        <f>ROUND(I753*H753,2)</f>
        <v>0</v>
      </c>
      <c r="BL753" s="17" t="s">
        <v>246</v>
      </c>
      <c r="BM753" s="168" t="s">
        <v>1556</v>
      </c>
    </row>
    <row r="754" spans="2:65" s="1" customFormat="1" ht="48" customHeight="1">
      <c r="B754" s="156"/>
      <c r="C754" s="179" t="s">
        <v>1557</v>
      </c>
      <c r="D754" s="179" t="s">
        <v>226</v>
      </c>
      <c r="E754" s="180" t="s">
        <v>1558</v>
      </c>
      <c r="F754" s="181" t="s">
        <v>1559</v>
      </c>
      <c r="G754" s="182" t="s">
        <v>197</v>
      </c>
      <c r="H754" s="183">
        <v>17.600000000000001</v>
      </c>
      <c r="I754" s="184"/>
      <c r="J754" s="185">
        <f>ROUND(I754*H754,2)</f>
        <v>0</v>
      </c>
      <c r="K754" s="181" t="s">
        <v>172</v>
      </c>
      <c r="L754" s="186"/>
      <c r="M754" s="187" t="s">
        <v>1</v>
      </c>
      <c r="N754" s="188" t="s">
        <v>45</v>
      </c>
      <c r="O754" s="55"/>
      <c r="P754" s="166">
        <f>O754*H754</f>
        <v>0</v>
      </c>
      <c r="Q754" s="166">
        <v>1.3999999999999999E-4</v>
      </c>
      <c r="R754" s="166">
        <f>Q754*H754</f>
        <v>2.464E-3</v>
      </c>
      <c r="S754" s="166">
        <v>0</v>
      </c>
      <c r="T754" s="167">
        <f>S754*H754</f>
        <v>0</v>
      </c>
      <c r="AR754" s="168" t="s">
        <v>273</v>
      </c>
      <c r="AT754" s="168" t="s">
        <v>226</v>
      </c>
      <c r="AU754" s="168" t="s">
        <v>88</v>
      </c>
      <c r="AY754" s="17" t="s">
        <v>166</v>
      </c>
      <c r="BE754" s="169">
        <f>IF(N754="základní",J754,0)</f>
        <v>0</v>
      </c>
      <c r="BF754" s="169">
        <f>IF(N754="snížená",J754,0)</f>
        <v>0</v>
      </c>
      <c r="BG754" s="169">
        <f>IF(N754="zákl. přenesená",J754,0)</f>
        <v>0</v>
      </c>
      <c r="BH754" s="169">
        <f>IF(N754="sníž. přenesená",J754,0)</f>
        <v>0</v>
      </c>
      <c r="BI754" s="169">
        <f>IF(N754="nulová",J754,0)</f>
        <v>0</v>
      </c>
      <c r="BJ754" s="17" t="s">
        <v>21</v>
      </c>
      <c r="BK754" s="169">
        <f>ROUND(I754*H754,2)</f>
        <v>0</v>
      </c>
      <c r="BL754" s="17" t="s">
        <v>246</v>
      </c>
      <c r="BM754" s="168" t="s">
        <v>1560</v>
      </c>
    </row>
    <row r="755" spans="2:65" s="12" customFormat="1" ht="10.199999999999999">
      <c r="B755" s="170"/>
      <c r="D755" s="171" t="s">
        <v>175</v>
      </c>
      <c r="E755" s="172" t="s">
        <v>1</v>
      </c>
      <c r="F755" s="173" t="s">
        <v>1561</v>
      </c>
      <c r="H755" s="174">
        <v>16</v>
      </c>
      <c r="I755" s="175"/>
      <c r="L755" s="170"/>
      <c r="M755" s="176"/>
      <c r="N755" s="177"/>
      <c r="O755" s="177"/>
      <c r="P755" s="177"/>
      <c r="Q755" s="177"/>
      <c r="R755" s="177"/>
      <c r="S755" s="177"/>
      <c r="T755" s="178"/>
      <c r="AT755" s="172" t="s">
        <v>175</v>
      </c>
      <c r="AU755" s="172" t="s">
        <v>88</v>
      </c>
      <c r="AV755" s="12" t="s">
        <v>88</v>
      </c>
      <c r="AW755" s="12" t="s">
        <v>36</v>
      </c>
      <c r="AX755" s="12" t="s">
        <v>80</v>
      </c>
      <c r="AY755" s="172" t="s">
        <v>166</v>
      </c>
    </row>
    <row r="756" spans="2:65" s="12" customFormat="1" ht="10.199999999999999">
      <c r="B756" s="170"/>
      <c r="D756" s="171" t="s">
        <v>175</v>
      </c>
      <c r="E756" s="172" t="s">
        <v>1</v>
      </c>
      <c r="F756" s="173" t="s">
        <v>1562</v>
      </c>
      <c r="H756" s="174">
        <v>17.600000000000001</v>
      </c>
      <c r="I756" s="175"/>
      <c r="L756" s="170"/>
      <c r="M756" s="176"/>
      <c r="N756" s="177"/>
      <c r="O756" s="177"/>
      <c r="P756" s="177"/>
      <c r="Q756" s="177"/>
      <c r="R756" s="177"/>
      <c r="S756" s="177"/>
      <c r="T756" s="178"/>
      <c r="AT756" s="172" t="s">
        <v>175</v>
      </c>
      <c r="AU756" s="172" t="s">
        <v>88</v>
      </c>
      <c r="AV756" s="12" t="s">
        <v>88</v>
      </c>
      <c r="AW756" s="12" t="s">
        <v>36</v>
      </c>
      <c r="AX756" s="12" t="s">
        <v>21</v>
      </c>
      <c r="AY756" s="172" t="s">
        <v>166</v>
      </c>
    </row>
    <row r="757" spans="2:65" s="1" customFormat="1" ht="36" customHeight="1">
      <c r="B757" s="156"/>
      <c r="C757" s="157" t="s">
        <v>1563</v>
      </c>
      <c r="D757" s="157" t="s">
        <v>168</v>
      </c>
      <c r="E757" s="158" t="s">
        <v>1564</v>
      </c>
      <c r="F757" s="159" t="s">
        <v>1565</v>
      </c>
      <c r="G757" s="160" t="s">
        <v>191</v>
      </c>
      <c r="H757" s="161">
        <v>1.1539999999999999</v>
      </c>
      <c r="I757" s="162"/>
      <c r="J757" s="163">
        <f>ROUND(I757*H757,2)</f>
        <v>0</v>
      </c>
      <c r="K757" s="159" t="s">
        <v>172</v>
      </c>
      <c r="L757" s="32"/>
      <c r="M757" s="164" t="s">
        <v>1</v>
      </c>
      <c r="N757" s="165" t="s">
        <v>45</v>
      </c>
      <c r="O757" s="55"/>
      <c r="P757" s="166">
        <f>O757*H757</f>
        <v>0</v>
      </c>
      <c r="Q757" s="166">
        <v>0</v>
      </c>
      <c r="R757" s="166">
        <f>Q757*H757</f>
        <v>0</v>
      </c>
      <c r="S757" s="166">
        <v>0</v>
      </c>
      <c r="T757" s="167">
        <f>S757*H757</f>
        <v>0</v>
      </c>
      <c r="AR757" s="168" t="s">
        <v>246</v>
      </c>
      <c r="AT757" s="168" t="s">
        <v>168</v>
      </c>
      <c r="AU757" s="168" t="s">
        <v>88</v>
      </c>
      <c r="AY757" s="17" t="s">
        <v>166</v>
      </c>
      <c r="BE757" s="169">
        <f>IF(N757="základní",J757,0)</f>
        <v>0</v>
      </c>
      <c r="BF757" s="169">
        <f>IF(N757="snížená",J757,0)</f>
        <v>0</v>
      </c>
      <c r="BG757" s="169">
        <f>IF(N757="zákl. přenesená",J757,0)</f>
        <v>0</v>
      </c>
      <c r="BH757" s="169">
        <f>IF(N757="sníž. přenesená",J757,0)</f>
        <v>0</v>
      </c>
      <c r="BI757" s="169">
        <f>IF(N757="nulová",J757,0)</f>
        <v>0</v>
      </c>
      <c r="BJ757" s="17" t="s">
        <v>21</v>
      </c>
      <c r="BK757" s="169">
        <f>ROUND(I757*H757,2)</f>
        <v>0</v>
      </c>
      <c r="BL757" s="17" t="s">
        <v>246</v>
      </c>
      <c r="BM757" s="168" t="s">
        <v>1566</v>
      </c>
    </row>
    <row r="758" spans="2:65" s="11" customFormat="1" ht="22.8" customHeight="1">
      <c r="B758" s="143"/>
      <c r="D758" s="144" t="s">
        <v>79</v>
      </c>
      <c r="E758" s="154" t="s">
        <v>437</v>
      </c>
      <c r="F758" s="154" t="s">
        <v>438</v>
      </c>
      <c r="I758" s="146"/>
      <c r="J758" s="155">
        <f>BK758</f>
        <v>0</v>
      </c>
      <c r="L758" s="143"/>
      <c r="M758" s="148"/>
      <c r="N758" s="149"/>
      <c r="O758" s="149"/>
      <c r="P758" s="150">
        <f>SUM(P759:P795)</f>
        <v>0</v>
      </c>
      <c r="Q758" s="149"/>
      <c r="R758" s="150">
        <f>SUM(R759:R795)</f>
        <v>3.6865722000000005</v>
      </c>
      <c r="S758" s="149"/>
      <c r="T758" s="151">
        <f>SUM(T759:T795)</f>
        <v>0.21808149999999998</v>
      </c>
      <c r="AR758" s="144" t="s">
        <v>88</v>
      </c>
      <c r="AT758" s="152" t="s">
        <v>79</v>
      </c>
      <c r="AU758" s="152" t="s">
        <v>21</v>
      </c>
      <c r="AY758" s="144" t="s">
        <v>166</v>
      </c>
      <c r="BK758" s="153">
        <f>SUM(BK759:BK795)</f>
        <v>0</v>
      </c>
    </row>
    <row r="759" spans="2:65" s="1" customFormat="1" ht="24" customHeight="1">
      <c r="B759" s="156"/>
      <c r="C759" s="157" t="s">
        <v>1567</v>
      </c>
      <c r="D759" s="157" t="s">
        <v>168</v>
      </c>
      <c r="E759" s="158" t="s">
        <v>1568</v>
      </c>
      <c r="F759" s="159" t="s">
        <v>1569</v>
      </c>
      <c r="G759" s="160" t="s">
        <v>197</v>
      </c>
      <c r="H759" s="161">
        <v>1</v>
      </c>
      <c r="I759" s="162"/>
      <c r="J759" s="163">
        <f>ROUND(I759*H759,2)</f>
        <v>0</v>
      </c>
      <c r="K759" s="159" t="s">
        <v>172</v>
      </c>
      <c r="L759" s="32"/>
      <c r="M759" s="164" t="s">
        <v>1</v>
      </c>
      <c r="N759" s="165" t="s">
        <v>45</v>
      </c>
      <c r="O759" s="55"/>
      <c r="P759" s="166">
        <f>O759*H759</f>
        <v>0</v>
      </c>
      <c r="Q759" s="166">
        <v>0</v>
      </c>
      <c r="R759" s="166">
        <f>Q759*H759</f>
        <v>0</v>
      </c>
      <c r="S759" s="166">
        <v>5.8399999999999997E-3</v>
      </c>
      <c r="T759" s="167">
        <f>S759*H759</f>
        <v>5.8399999999999997E-3</v>
      </c>
      <c r="AR759" s="168" t="s">
        <v>246</v>
      </c>
      <c r="AT759" s="168" t="s">
        <v>168</v>
      </c>
      <c r="AU759" s="168" t="s">
        <v>88</v>
      </c>
      <c r="AY759" s="17" t="s">
        <v>166</v>
      </c>
      <c r="BE759" s="169">
        <f>IF(N759="základní",J759,0)</f>
        <v>0</v>
      </c>
      <c r="BF759" s="169">
        <f>IF(N759="snížená",J759,0)</f>
        <v>0</v>
      </c>
      <c r="BG759" s="169">
        <f>IF(N759="zákl. přenesená",J759,0)</f>
        <v>0</v>
      </c>
      <c r="BH759" s="169">
        <f>IF(N759="sníž. přenesená",J759,0)</f>
        <v>0</v>
      </c>
      <c r="BI759" s="169">
        <f>IF(N759="nulová",J759,0)</f>
        <v>0</v>
      </c>
      <c r="BJ759" s="17" t="s">
        <v>21</v>
      </c>
      <c r="BK759" s="169">
        <f>ROUND(I759*H759,2)</f>
        <v>0</v>
      </c>
      <c r="BL759" s="17" t="s">
        <v>246</v>
      </c>
      <c r="BM759" s="168" t="s">
        <v>1570</v>
      </c>
    </row>
    <row r="760" spans="2:65" s="1" customFormat="1" ht="24" customHeight="1">
      <c r="B760" s="156"/>
      <c r="C760" s="157" t="s">
        <v>1571</v>
      </c>
      <c r="D760" s="157" t="s">
        <v>168</v>
      </c>
      <c r="E760" s="158" t="s">
        <v>1572</v>
      </c>
      <c r="F760" s="159" t="s">
        <v>1573</v>
      </c>
      <c r="G760" s="160" t="s">
        <v>289</v>
      </c>
      <c r="H760" s="161">
        <v>40</v>
      </c>
      <c r="I760" s="162"/>
      <c r="J760" s="163">
        <f>ROUND(I760*H760,2)</f>
        <v>0</v>
      </c>
      <c r="K760" s="159" t="s">
        <v>172</v>
      </c>
      <c r="L760" s="32"/>
      <c r="M760" s="164" t="s">
        <v>1</v>
      </c>
      <c r="N760" s="165" t="s">
        <v>45</v>
      </c>
      <c r="O760" s="55"/>
      <c r="P760" s="166">
        <f>O760*H760</f>
        <v>0</v>
      </c>
      <c r="Q760" s="166">
        <v>0</v>
      </c>
      <c r="R760" s="166">
        <f>Q760*H760</f>
        <v>0</v>
      </c>
      <c r="S760" s="166">
        <v>2.5999999999999999E-3</v>
      </c>
      <c r="T760" s="167">
        <f>S760*H760</f>
        <v>0.104</v>
      </c>
      <c r="AR760" s="168" t="s">
        <v>246</v>
      </c>
      <c r="AT760" s="168" t="s">
        <v>168</v>
      </c>
      <c r="AU760" s="168" t="s">
        <v>88</v>
      </c>
      <c r="AY760" s="17" t="s">
        <v>166</v>
      </c>
      <c r="BE760" s="169">
        <f>IF(N760="základní",J760,0)</f>
        <v>0</v>
      </c>
      <c r="BF760" s="169">
        <f>IF(N760="snížená",J760,0)</f>
        <v>0</v>
      </c>
      <c r="BG760" s="169">
        <f>IF(N760="zákl. přenesená",J760,0)</f>
        <v>0</v>
      </c>
      <c r="BH760" s="169">
        <f>IF(N760="sníž. přenesená",J760,0)</f>
        <v>0</v>
      </c>
      <c r="BI760" s="169">
        <f>IF(N760="nulová",J760,0)</f>
        <v>0</v>
      </c>
      <c r="BJ760" s="17" t="s">
        <v>21</v>
      </c>
      <c r="BK760" s="169">
        <f>ROUND(I760*H760,2)</f>
        <v>0</v>
      </c>
      <c r="BL760" s="17" t="s">
        <v>246</v>
      </c>
      <c r="BM760" s="168" t="s">
        <v>1574</v>
      </c>
    </row>
    <row r="761" spans="2:65" s="1" customFormat="1" ht="16.5" customHeight="1">
      <c r="B761" s="156"/>
      <c r="C761" s="157" t="s">
        <v>1575</v>
      </c>
      <c r="D761" s="157" t="s">
        <v>168</v>
      </c>
      <c r="E761" s="158" t="s">
        <v>1576</v>
      </c>
      <c r="F761" s="159" t="s">
        <v>1577</v>
      </c>
      <c r="G761" s="160" t="s">
        <v>289</v>
      </c>
      <c r="H761" s="161">
        <v>16</v>
      </c>
      <c r="I761" s="162"/>
      <c r="J761" s="163">
        <f>ROUND(I761*H761,2)</f>
        <v>0</v>
      </c>
      <c r="K761" s="159" t="s">
        <v>172</v>
      </c>
      <c r="L761" s="32"/>
      <c r="M761" s="164" t="s">
        <v>1</v>
      </c>
      <c r="N761" s="165" t="s">
        <v>45</v>
      </c>
      <c r="O761" s="55"/>
      <c r="P761" s="166">
        <f>O761*H761</f>
        <v>0</v>
      </c>
      <c r="Q761" s="166">
        <v>0</v>
      </c>
      <c r="R761" s="166">
        <f>Q761*H761</f>
        <v>0</v>
      </c>
      <c r="S761" s="166">
        <v>3.9399999999999999E-3</v>
      </c>
      <c r="T761" s="167">
        <f>S761*H761</f>
        <v>6.3039999999999999E-2</v>
      </c>
      <c r="AR761" s="168" t="s">
        <v>246</v>
      </c>
      <c r="AT761" s="168" t="s">
        <v>168</v>
      </c>
      <c r="AU761" s="168" t="s">
        <v>88</v>
      </c>
      <c r="AY761" s="17" t="s">
        <v>166</v>
      </c>
      <c r="BE761" s="169">
        <f>IF(N761="základní",J761,0)</f>
        <v>0</v>
      </c>
      <c r="BF761" s="169">
        <f>IF(N761="snížená",J761,0)</f>
        <v>0</v>
      </c>
      <c r="BG761" s="169">
        <f>IF(N761="zákl. přenesená",J761,0)</f>
        <v>0</v>
      </c>
      <c r="BH761" s="169">
        <f>IF(N761="sníž. přenesená",J761,0)</f>
        <v>0</v>
      </c>
      <c r="BI761" s="169">
        <f>IF(N761="nulová",J761,0)</f>
        <v>0</v>
      </c>
      <c r="BJ761" s="17" t="s">
        <v>21</v>
      </c>
      <c r="BK761" s="169">
        <f>ROUND(I761*H761,2)</f>
        <v>0</v>
      </c>
      <c r="BL761" s="17" t="s">
        <v>246</v>
      </c>
      <c r="BM761" s="168" t="s">
        <v>1578</v>
      </c>
    </row>
    <row r="762" spans="2:65" s="1" customFormat="1" ht="24" customHeight="1">
      <c r="B762" s="156"/>
      <c r="C762" s="157" t="s">
        <v>1579</v>
      </c>
      <c r="D762" s="157" t="s">
        <v>168</v>
      </c>
      <c r="E762" s="158" t="s">
        <v>1580</v>
      </c>
      <c r="F762" s="159" t="s">
        <v>1581</v>
      </c>
      <c r="G762" s="160" t="s">
        <v>289</v>
      </c>
      <c r="H762" s="161">
        <v>17.45</v>
      </c>
      <c r="I762" s="162"/>
      <c r="J762" s="163">
        <f>ROUND(I762*H762,2)</f>
        <v>0</v>
      </c>
      <c r="K762" s="159" t="s">
        <v>172</v>
      </c>
      <c r="L762" s="32"/>
      <c r="M762" s="164" t="s">
        <v>1</v>
      </c>
      <c r="N762" s="165" t="s">
        <v>45</v>
      </c>
      <c r="O762" s="55"/>
      <c r="P762" s="166">
        <f>O762*H762</f>
        <v>0</v>
      </c>
      <c r="Q762" s="166">
        <v>0</v>
      </c>
      <c r="R762" s="166">
        <f>Q762*H762</f>
        <v>0</v>
      </c>
      <c r="S762" s="166">
        <v>1.67E-3</v>
      </c>
      <c r="T762" s="167">
        <f>S762*H762</f>
        <v>2.9141500000000001E-2</v>
      </c>
      <c r="AR762" s="168" t="s">
        <v>246</v>
      </c>
      <c r="AT762" s="168" t="s">
        <v>168</v>
      </c>
      <c r="AU762" s="168" t="s">
        <v>88</v>
      </c>
      <c r="AY762" s="17" t="s">
        <v>166</v>
      </c>
      <c r="BE762" s="169">
        <f>IF(N762="základní",J762,0)</f>
        <v>0</v>
      </c>
      <c r="BF762" s="169">
        <f>IF(N762="snížená",J762,0)</f>
        <v>0</v>
      </c>
      <c r="BG762" s="169">
        <f>IF(N762="zákl. přenesená",J762,0)</f>
        <v>0</v>
      </c>
      <c r="BH762" s="169">
        <f>IF(N762="sníž. přenesená",J762,0)</f>
        <v>0</v>
      </c>
      <c r="BI762" s="169">
        <f>IF(N762="nulová",J762,0)</f>
        <v>0</v>
      </c>
      <c r="BJ762" s="17" t="s">
        <v>21</v>
      </c>
      <c r="BK762" s="169">
        <f>ROUND(I762*H762,2)</f>
        <v>0</v>
      </c>
      <c r="BL762" s="17" t="s">
        <v>246</v>
      </c>
      <c r="BM762" s="168" t="s">
        <v>1582</v>
      </c>
    </row>
    <row r="763" spans="2:65" s="12" customFormat="1" ht="10.199999999999999">
      <c r="B763" s="170"/>
      <c r="D763" s="171" t="s">
        <v>175</v>
      </c>
      <c r="E763" s="172" t="s">
        <v>1</v>
      </c>
      <c r="F763" s="173" t="s">
        <v>1583</v>
      </c>
      <c r="H763" s="174">
        <v>11.8</v>
      </c>
      <c r="I763" s="175"/>
      <c r="L763" s="170"/>
      <c r="M763" s="176"/>
      <c r="N763" s="177"/>
      <c r="O763" s="177"/>
      <c r="P763" s="177"/>
      <c r="Q763" s="177"/>
      <c r="R763" s="177"/>
      <c r="S763" s="177"/>
      <c r="T763" s="178"/>
      <c r="AT763" s="172" t="s">
        <v>175</v>
      </c>
      <c r="AU763" s="172" t="s">
        <v>88</v>
      </c>
      <c r="AV763" s="12" t="s">
        <v>88</v>
      </c>
      <c r="AW763" s="12" t="s">
        <v>36</v>
      </c>
      <c r="AX763" s="12" t="s">
        <v>80</v>
      </c>
      <c r="AY763" s="172" t="s">
        <v>166</v>
      </c>
    </row>
    <row r="764" spans="2:65" s="12" customFormat="1" ht="10.199999999999999">
      <c r="B764" s="170"/>
      <c r="D764" s="171" t="s">
        <v>175</v>
      </c>
      <c r="E764" s="172" t="s">
        <v>1</v>
      </c>
      <c r="F764" s="173" t="s">
        <v>1584</v>
      </c>
      <c r="H764" s="174">
        <v>3.9</v>
      </c>
      <c r="I764" s="175"/>
      <c r="L764" s="170"/>
      <c r="M764" s="176"/>
      <c r="N764" s="177"/>
      <c r="O764" s="177"/>
      <c r="P764" s="177"/>
      <c r="Q764" s="177"/>
      <c r="R764" s="177"/>
      <c r="S764" s="177"/>
      <c r="T764" s="178"/>
      <c r="AT764" s="172" t="s">
        <v>175</v>
      </c>
      <c r="AU764" s="172" t="s">
        <v>88</v>
      </c>
      <c r="AV764" s="12" t="s">
        <v>88</v>
      </c>
      <c r="AW764" s="12" t="s">
        <v>36</v>
      </c>
      <c r="AX764" s="12" t="s">
        <v>80</v>
      </c>
      <c r="AY764" s="172" t="s">
        <v>166</v>
      </c>
    </row>
    <row r="765" spans="2:65" s="12" customFormat="1" ht="10.199999999999999">
      <c r="B765" s="170"/>
      <c r="D765" s="171" t="s">
        <v>175</v>
      </c>
      <c r="E765" s="172" t="s">
        <v>1</v>
      </c>
      <c r="F765" s="173" t="s">
        <v>1585</v>
      </c>
      <c r="H765" s="174">
        <v>1.75</v>
      </c>
      <c r="I765" s="175"/>
      <c r="L765" s="170"/>
      <c r="M765" s="176"/>
      <c r="N765" s="177"/>
      <c r="O765" s="177"/>
      <c r="P765" s="177"/>
      <c r="Q765" s="177"/>
      <c r="R765" s="177"/>
      <c r="S765" s="177"/>
      <c r="T765" s="178"/>
      <c r="AT765" s="172" t="s">
        <v>175</v>
      </c>
      <c r="AU765" s="172" t="s">
        <v>88</v>
      </c>
      <c r="AV765" s="12" t="s">
        <v>88</v>
      </c>
      <c r="AW765" s="12" t="s">
        <v>36</v>
      </c>
      <c r="AX765" s="12" t="s">
        <v>80</v>
      </c>
      <c r="AY765" s="172" t="s">
        <v>166</v>
      </c>
    </row>
    <row r="766" spans="2:65" s="13" customFormat="1" ht="10.199999999999999">
      <c r="B766" s="194"/>
      <c r="D766" s="171" t="s">
        <v>175</v>
      </c>
      <c r="E766" s="195" t="s">
        <v>1</v>
      </c>
      <c r="F766" s="196" t="s">
        <v>367</v>
      </c>
      <c r="H766" s="197">
        <v>17.450000000000003</v>
      </c>
      <c r="I766" s="198"/>
      <c r="L766" s="194"/>
      <c r="M766" s="199"/>
      <c r="N766" s="200"/>
      <c r="O766" s="200"/>
      <c r="P766" s="200"/>
      <c r="Q766" s="200"/>
      <c r="R766" s="200"/>
      <c r="S766" s="200"/>
      <c r="T766" s="201"/>
      <c r="AT766" s="195" t="s">
        <v>175</v>
      </c>
      <c r="AU766" s="195" t="s">
        <v>88</v>
      </c>
      <c r="AV766" s="13" t="s">
        <v>173</v>
      </c>
      <c r="AW766" s="13" t="s">
        <v>36</v>
      </c>
      <c r="AX766" s="13" t="s">
        <v>21</v>
      </c>
      <c r="AY766" s="195" t="s">
        <v>166</v>
      </c>
    </row>
    <row r="767" spans="2:65" s="1" customFormat="1" ht="24" customHeight="1">
      <c r="B767" s="156"/>
      <c r="C767" s="157" t="s">
        <v>1586</v>
      </c>
      <c r="D767" s="157" t="s">
        <v>168</v>
      </c>
      <c r="E767" s="158" t="s">
        <v>1587</v>
      </c>
      <c r="F767" s="159" t="s">
        <v>1588</v>
      </c>
      <c r="G767" s="160" t="s">
        <v>289</v>
      </c>
      <c r="H767" s="161">
        <v>4</v>
      </c>
      <c r="I767" s="162"/>
      <c r="J767" s="163">
        <f>ROUND(I767*H767,2)</f>
        <v>0</v>
      </c>
      <c r="K767" s="159" t="s">
        <v>172</v>
      </c>
      <c r="L767" s="32"/>
      <c r="M767" s="164" t="s">
        <v>1</v>
      </c>
      <c r="N767" s="165" t="s">
        <v>45</v>
      </c>
      <c r="O767" s="55"/>
      <c r="P767" s="166">
        <f>O767*H767</f>
        <v>0</v>
      </c>
      <c r="Q767" s="166">
        <v>0</v>
      </c>
      <c r="R767" s="166">
        <f>Q767*H767</f>
        <v>0</v>
      </c>
      <c r="S767" s="166">
        <v>1.75E-3</v>
      </c>
      <c r="T767" s="167">
        <f>S767*H767</f>
        <v>7.0000000000000001E-3</v>
      </c>
      <c r="AR767" s="168" t="s">
        <v>246</v>
      </c>
      <c r="AT767" s="168" t="s">
        <v>168</v>
      </c>
      <c r="AU767" s="168" t="s">
        <v>88</v>
      </c>
      <c r="AY767" s="17" t="s">
        <v>166</v>
      </c>
      <c r="BE767" s="169">
        <f>IF(N767="základní",J767,0)</f>
        <v>0</v>
      </c>
      <c r="BF767" s="169">
        <f>IF(N767="snížená",J767,0)</f>
        <v>0</v>
      </c>
      <c r="BG767" s="169">
        <f>IF(N767="zákl. přenesená",J767,0)</f>
        <v>0</v>
      </c>
      <c r="BH767" s="169">
        <f>IF(N767="sníž. přenesená",J767,0)</f>
        <v>0</v>
      </c>
      <c r="BI767" s="169">
        <f>IF(N767="nulová",J767,0)</f>
        <v>0</v>
      </c>
      <c r="BJ767" s="17" t="s">
        <v>21</v>
      </c>
      <c r="BK767" s="169">
        <f>ROUND(I767*H767,2)</f>
        <v>0</v>
      </c>
      <c r="BL767" s="17" t="s">
        <v>246</v>
      </c>
      <c r="BM767" s="168" t="s">
        <v>1589</v>
      </c>
    </row>
    <row r="768" spans="2:65" s="12" customFormat="1" ht="10.199999999999999">
      <c r="B768" s="170"/>
      <c r="D768" s="171" t="s">
        <v>175</v>
      </c>
      <c r="E768" s="172" t="s">
        <v>1</v>
      </c>
      <c r="F768" s="173" t="s">
        <v>1590</v>
      </c>
      <c r="H768" s="174">
        <v>4</v>
      </c>
      <c r="I768" s="175"/>
      <c r="L768" s="170"/>
      <c r="M768" s="176"/>
      <c r="N768" s="177"/>
      <c r="O768" s="177"/>
      <c r="P768" s="177"/>
      <c r="Q768" s="177"/>
      <c r="R768" s="177"/>
      <c r="S768" s="177"/>
      <c r="T768" s="178"/>
      <c r="AT768" s="172" t="s">
        <v>175</v>
      </c>
      <c r="AU768" s="172" t="s">
        <v>88</v>
      </c>
      <c r="AV768" s="12" t="s">
        <v>88</v>
      </c>
      <c r="AW768" s="12" t="s">
        <v>36</v>
      </c>
      <c r="AX768" s="12" t="s">
        <v>21</v>
      </c>
      <c r="AY768" s="172" t="s">
        <v>166</v>
      </c>
    </row>
    <row r="769" spans="2:65" s="1" customFormat="1" ht="24" customHeight="1">
      <c r="B769" s="156"/>
      <c r="C769" s="157" t="s">
        <v>1591</v>
      </c>
      <c r="D769" s="157" t="s">
        <v>168</v>
      </c>
      <c r="E769" s="158" t="s">
        <v>1592</v>
      </c>
      <c r="F769" s="159" t="s">
        <v>1593</v>
      </c>
      <c r="G769" s="160" t="s">
        <v>223</v>
      </c>
      <c r="H769" s="161">
        <v>1</v>
      </c>
      <c r="I769" s="162"/>
      <c r="J769" s="163">
        <f>ROUND(I769*H769,2)</f>
        <v>0</v>
      </c>
      <c r="K769" s="159" t="s">
        <v>172</v>
      </c>
      <c r="L769" s="32"/>
      <c r="M769" s="164" t="s">
        <v>1</v>
      </c>
      <c r="N769" s="165" t="s">
        <v>45</v>
      </c>
      <c r="O769" s="55"/>
      <c r="P769" s="166">
        <f>O769*H769</f>
        <v>0</v>
      </c>
      <c r="Q769" s="166">
        <v>0</v>
      </c>
      <c r="R769" s="166">
        <f>Q769*H769</f>
        <v>0</v>
      </c>
      <c r="S769" s="166">
        <v>9.0600000000000003E-3</v>
      </c>
      <c r="T769" s="167">
        <f>S769*H769</f>
        <v>9.0600000000000003E-3</v>
      </c>
      <c r="AR769" s="168" t="s">
        <v>246</v>
      </c>
      <c r="AT769" s="168" t="s">
        <v>168</v>
      </c>
      <c r="AU769" s="168" t="s">
        <v>88</v>
      </c>
      <c r="AY769" s="17" t="s">
        <v>166</v>
      </c>
      <c r="BE769" s="169">
        <f>IF(N769="základní",J769,0)</f>
        <v>0</v>
      </c>
      <c r="BF769" s="169">
        <f>IF(N769="snížená",J769,0)</f>
        <v>0</v>
      </c>
      <c r="BG769" s="169">
        <f>IF(N769="zákl. přenesená",J769,0)</f>
        <v>0</v>
      </c>
      <c r="BH769" s="169">
        <f>IF(N769="sníž. přenesená",J769,0)</f>
        <v>0</v>
      </c>
      <c r="BI769" s="169">
        <f>IF(N769="nulová",J769,0)</f>
        <v>0</v>
      </c>
      <c r="BJ769" s="17" t="s">
        <v>21</v>
      </c>
      <c r="BK769" s="169">
        <f>ROUND(I769*H769,2)</f>
        <v>0</v>
      </c>
      <c r="BL769" s="17" t="s">
        <v>246</v>
      </c>
      <c r="BM769" s="168" t="s">
        <v>1594</v>
      </c>
    </row>
    <row r="770" spans="2:65" s="1" customFormat="1" ht="48" customHeight="1">
      <c r="B770" s="156"/>
      <c r="C770" s="157" t="s">
        <v>1595</v>
      </c>
      <c r="D770" s="157" t="s">
        <v>168</v>
      </c>
      <c r="E770" s="158" t="s">
        <v>1596</v>
      </c>
      <c r="F770" s="159" t="s">
        <v>1597</v>
      </c>
      <c r="G770" s="160" t="s">
        <v>197</v>
      </c>
      <c r="H770" s="161">
        <v>405.48200000000003</v>
      </c>
      <c r="I770" s="162"/>
      <c r="J770" s="163">
        <f>ROUND(I770*H770,2)</f>
        <v>0</v>
      </c>
      <c r="K770" s="159" t="s">
        <v>172</v>
      </c>
      <c r="L770" s="32"/>
      <c r="M770" s="164" t="s">
        <v>1</v>
      </c>
      <c r="N770" s="165" t="s">
        <v>45</v>
      </c>
      <c r="O770" s="55"/>
      <c r="P770" s="166">
        <f>O770*H770</f>
        <v>0</v>
      </c>
      <c r="Q770" s="166">
        <v>6.4999999999999997E-3</v>
      </c>
      <c r="R770" s="166">
        <f>Q770*H770</f>
        <v>2.6356329999999999</v>
      </c>
      <c r="S770" s="166">
        <v>0</v>
      </c>
      <c r="T770" s="167">
        <f>S770*H770</f>
        <v>0</v>
      </c>
      <c r="AR770" s="168" t="s">
        <v>246</v>
      </c>
      <c r="AT770" s="168" t="s">
        <v>168</v>
      </c>
      <c r="AU770" s="168" t="s">
        <v>88</v>
      </c>
      <c r="AY770" s="17" t="s">
        <v>166</v>
      </c>
      <c r="BE770" s="169">
        <f>IF(N770="základní",J770,0)</f>
        <v>0</v>
      </c>
      <c r="BF770" s="169">
        <f>IF(N770="snížená",J770,0)</f>
        <v>0</v>
      </c>
      <c r="BG770" s="169">
        <f>IF(N770="zákl. přenesená",J770,0)</f>
        <v>0</v>
      </c>
      <c r="BH770" s="169">
        <f>IF(N770="sníž. přenesená",J770,0)</f>
        <v>0</v>
      </c>
      <c r="BI770" s="169">
        <f>IF(N770="nulová",J770,0)</f>
        <v>0</v>
      </c>
      <c r="BJ770" s="17" t="s">
        <v>21</v>
      </c>
      <c r="BK770" s="169">
        <f>ROUND(I770*H770,2)</f>
        <v>0</v>
      </c>
      <c r="BL770" s="17" t="s">
        <v>246</v>
      </c>
      <c r="BM770" s="168" t="s">
        <v>1598</v>
      </c>
    </row>
    <row r="771" spans="2:65" s="12" customFormat="1" ht="10.199999999999999">
      <c r="B771" s="170"/>
      <c r="D771" s="171" t="s">
        <v>175</v>
      </c>
      <c r="E771" s="172" t="s">
        <v>1</v>
      </c>
      <c r="F771" s="173" t="s">
        <v>1126</v>
      </c>
      <c r="H771" s="174">
        <v>346.85</v>
      </c>
      <c r="I771" s="175"/>
      <c r="L771" s="170"/>
      <c r="M771" s="176"/>
      <c r="N771" s="177"/>
      <c r="O771" s="177"/>
      <c r="P771" s="177"/>
      <c r="Q771" s="177"/>
      <c r="R771" s="177"/>
      <c r="S771" s="177"/>
      <c r="T771" s="178"/>
      <c r="AT771" s="172" t="s">
        <v>175</v>
      </c>
      <c r="AU771" s="172" t="s">
        <v>88</v>
      </c>
      <c r="AV771" s="12" t="s">
        <v>88</v>
      </c>
      <c r="AW771" s="12" t="s">
        <v>36</v>
      </c>
      <c r="AX771" s="12" t="s">
        <v>80</v>
      </c>
      <c r="AY771" s="172" t="s">
        <v>166</v>
      </c>
    </row>
    <row r="772" spans="2:65" s="12" customFormat="1" ht="10.199999999999999">
      <c r="B772" s="170"/>
      <c r="D772" s="171" t="s">
        <v>175</v>
      </c>
      <c r="E772" s="172" t="s">
        <v>1</v>
      </c>
      <c r="F772" s="173" t="s">
        <v>1492</v>
      </c>
      <c r="H772" s="174">
        <v>58.631999999999998</v>
      </c>
      <c r="I772" s="175"/>
      <c r="L772" s="170"/>
      <c r="M772" s="176"/>
      <c r="N772" s="177"/>
      <c r="O772" s="177"/>
      <c r="P772" s="177"/>
      <c r="Q772" s="177"/>
      <c r="R772" s="177"/>
      <c r="S772" s="177"/>
      <c r="T772" s="178"/>
      <c r="AT772" s="172" t="s">
        <v>175</v>
      </c>
      <c r="AU772" s="172" t="s">
        <v>88</v>
      </c>
      <c r="AV772" s="12" t="s">
        <v>88</v>
      </c>
      <c r="AW772" s="12" t="s">
        <v>36</v>
      </c>
      <c r="AX772" s="12" t="s">
        <v>80</v>
      </c>
      <c r="AY772" s="172" t="s">
        <v>166</v>
      </c>
    </row>
    <row r="773" spans="2:65" s="13" customFormat="1" ht="10.199999999999999">
      <c r="B773" s="194"/>
      <c r="D773" s="171" t="s">
        <v>175</v>
      </c>
      <c r="E773" s="195" t="s">
        <v>1</v>
      </c>
      <c r="F773" s="196" t="s">
        <v>1599</v>
      </c>
      <c r="H773" s="197">
        <v>405.48200000000003</v>
      </c>
      <c r="I773" s="198"/>
      <c r="L773" s="194"/>
      <c r="M773" s="199"/>
      <c r="N773" s="200"/>
      <c r="O773" s="200"/>
      <c r="P773" s="200"/>
      <c r="Q773" s="200"/>
      <c r="R773" s="200"/>
      <c r="S773" s="200"/>
      <c r="T773" s="201"/>
      <c r="AT773" s="195" t="s">
        <v>175</v>
      </c>
      <c r="AU773" s="195" t="s">
        <v>88</v>
      </c>
      <c r="AV773" s="13" t="s">
        <v>173</v>
      </c>
      <c r="AW773" s="13" t="s">
        <v>36</v>
      </c>
      <c r="AX773" s="13" t="s">
        <v>21</v>
      </c>
      <c r="AY773" s="195" t="s">
        <v>166</v>
      </c>
    </row>
    <row r="774" spans="2:65" s="1" customFormat="1" ht="24" customHeight="1">
      <c r="B774" s="156"/>
      <c r="C774" s="157" t="s">
        <v>1600</v>
      </c>
      <c r="D774" s="157" t="s">
        <v>168</v>
      </c>
      <c r="E774" s="158" t="s">
        <v>1601</v>
      </c>
      <c r="F774" s="159" t="s">
        <v>1602</v>
      </c>
      <c r="G774" s="160" t="s">
        <v>289</v>
      </c>
      <c r="H774" s="161">
        <v>94</v>
      </c>
      <c r="I774" s="162"/>
      <c r="J774" s="163">
        <f t="shared" ref="J774:J779" si="10">ROUND(I774*H774,2)</f>
        <v>0</v>
      </c>
      <c r="K774" s="159" t="s">
        <v>172</v>
      </c>
      <c r="L774" s="32"/>
      <c r="M774" s="164" t="s">
        <v>1</v>
      </c>
      <c r="N774" s="165" t="s">
        <v>45</v>
      </c>
      <c r="O774" s="55"/>
      <c r="P774" s="166">
        <f t="shared" ref="P774:P779" si="11">O774*H774</f>
        <v>0</v>
      </c>
      <c r="Q774" s="166">
        <v>0</v>
      </c>
      <c r="R774" s="166">
        <f t="shared" ref="R774:R779" si="12">Q774*H774</f>
        <v>0</v>
      </c>
      <c r="S774" s="166">
        <v>0</v>
      </c>
      <c r="T774" s="167">
        <f t="shared" ref="T774:T779" si="13">S774*H774</f>
        <v>0</v>
      </c>
      <c r="AR774" s="168" t="s">
        <v>246</v>
      </c>
      <c r="AT774" s="168" t="s">
        <v>168</v>
      </c>
      <c r="AU774" s="168" t="s">
        <v>88</v>
      </c>
      <c r="AY774" s="17" t="s">
        <v>166</v>
      </c>
      <c r="BE774" s="169">
        <f t="shared" ref="BE774:BE779" si="14">IF(N774="základní",J774,0)</f>
        <v>0</v>
      </c>
      <c r="BF774" s="169">
        <f t="shared" ref="BF774:BF779" si="15">IF(N774="snížená",J774,0)</f>
        <v>0</v>
      </c>
      <c r="BG774" s="169">
        <f t="shared" ref="BG774:BG779" si="16">IF(N774="zákl. přenesená",J774,0)</f>
        <v>0</v>
      </c>
      <c r="BH774" s="169">
        <f t="shared" ref="BH774:BH779" si="17">IF(N774="sníž. přenesená",J774,0)</f>
        <v>0</v>
      </c>
      <c r="BI774" s="169">
        <f t="shared" ref="BI774:BI779" si="18">IF(N774="nulová",J774,0)</f>
        <v>0</v>
      </c>
      <c r="BJ774" s="17" t="s">
        <v>21</v>
      </c>
      <c r="BK774" s="169">
        <f t="shared" ref="BK774:BK779" si="19">ROUND(I774*H774,2)</f>
        <v>0</v>
      </c>
      <c r="BL774" s="17" t="s">
        <v>246</v>
      </c>
      <c r="BM774" s="168" t="s">
        <v>1603</v>
      </c>
    </row>
    <row r="775" spans="2:65" s="1" customFormat="1" ht="16.5" customHeight="1">
      <c r="B775" s="156"/>
      <c r="C775" s="179" t="s">
        <v>1604</v>
      </c>
      <c r="D775" s="179" t="s">
        <v>226</v>
      </c>
      <c r="E775" s="180" t="s">
        <v>1605</v>
      </c>
      <c r="F775" s="181" t="s">
        <v>1606</v>
      </c>
      <c r="G775" s="182" t="s">
        <v>289</v>
      </c>
      <c r="H775" s="183">
        <v>94</v>
      </c>
      <c r="I775" s="184"/>
      <c r="J775" s="185">
        <f t="shared" si="10"/>
        <v>0</v>
      </c>
      <c r="K775" s="181" t="s">
        <v>172</v>
      </c>
      <c r="L775" s="186"/>
      <c r="M775" s="187" t="s">
        <v>1</v>
      </c>
      <c r="N775" s="188" t="s">
        <v>45</v>
      </c>
      <c r="O775" s="55"/>
      <c r="P775" s="166">
        <f t="shared" si="11"/>
        <v>0</v>
      </c>
      <c r="Q775" s="166">
        <v>5.0000000000000001E-4</v>
      </c>
      <c r="R775" s="166">
        <f t="shared" si="12"/>
        <v>4.7E-2</v>
      </c>
      <c r="S775" s="166">
        <v>0</v>
      </c>
      <c r="T775" s="167">
        <f t="shared" si="13"/>
        <v>0</v>
      </c>
      <c r="AR775" s="168" t="s">
        <v>273</v>
      </c>
      <c r="AT775" s="168" t="s">
        <v>226</v>
      </c>
      <c r="AU775" s="168" t="s">
        <v>88</v>
      </c>
      <c r="AY775" s="17" t="s">
        <v>166</v>
      </c>
      <c r="BE775" s="169">
        <f t="shared" si="14"/>
        <v>0</v>
      </c>
      <c r="BF775" s="169">
        <f t="shared" si="15"/>
        <v>0</v>
      </c>
      <c r="BG775" s="169">
        <f t="shared" si="16"/>
        <v>0</v>
      </c>
      <c r="BH775" s="169">
        <f t="shared" si="17"/>
        <v>0</v>
      </c>
      <c r="BI775" s="169">
        <f t="shared" si="18"/>
        <v>0</v>
      </c>
      <c r="BJ775" s="17" t="s">
        <v>21</v>
      </c>
      <c r="BK775" s="169">
        <f t="shared" si="19"/>
        <v>0</v>
      </c>
      <c r="BL775" s="17" t="s">
        <v>246</v>
      </c>
      <c r="BM775" s="168" t="s">
        <v>1607</v>
      </c>
    </row>
    <row r="776" spans="2:65" s="1" customFormat="1" ht="36" customHeight="1">
      <c r="B776" s="156"/>
      <c r="C776" s="157" t="s">
        <v>1608</v>
      </c>
      <c r="D776" s="157" t="s">
        <v>168</v>
      </c>
      <c r="E776" s="158" t="s">
        <v>1609</v>
      </c>
      <c r="F776" s="159" t="s">
        <v>1610</v>
      </c>
      <c r="G776" s="160" t="s">
        <v>289</v>
      </c>
      <c r="H776" s="161">
        <v>20</v>
      </c>
      <c r="I776" s="162"/>
      <c r="J776" s="163">
        <f t="shared" si="10"/>
        <v>0</v>
      </c>
      <c r="K776" s="159" t="s">
        <v>172</v>
      </c>
      <c r="L776" s="32"/>
      <c r="M776" s="164" t="s">
        <v>1</v>
      </c>
      <c r="N776" s="165" t="s">
        <v>45</v>
      </c>
      <c r="O776" s="55"/>
      <c r="P776" s="166">
        <f t="shared" si="11"/>
        <v>0</v>
      </c>
      <c r="Q776" s="166">
        <v>3.62E-3</v>
      </c>
      <c r="R776" s="166">
        <f t="shared" si="12"/>
        <v>7.2399999999999992E-2</v>
      </c>
      <c r="S776" s="166">
        <v>0</v>
      </c>
      <c r="T776" s="167">
        <f t="shared" si="13"/>
        <v>0</v>
      </c>
      <c r="AR776" s="168" t="s">
        <v>246</v>
      </c>
      <c r="AT776" s="168" t="s">
        <v>168</v>
      </c>
      <c r="AU776" s="168" t="s">
        <v>88</v>
      </c>
      <c r="AY776" s="17" t="s">
        <v>166</v>
      </c>
      <c r="BE776" s="169">
        <f t="shared" si="14"/>
        <v>0</v>
      </c>
      <c r="BF776" s="169">
        <f t="shared" si="15"/>
        <v>0</v>
      </c>
      <c r="BG776" s="169">
        <f t="shared" si="16"/>
        <v>0</v>
      </c>
      <c r="BH776" s="169">
        <f t="shared" si="17"/>
        <v>0</v>
      </c>
      <c r="BI776" s="169">
        <f t="shared" si="18"/>
        <v>0</v>
      </c>
      <c r="BJ776" s="17" t="s">
        <v>21</v>
      </c>
      <c r="BK776" s="169">
        <f t="shared" si="19"/>
        <v>0</v>
      </c>
      <c r="BL776" s="17" t="s">
        <v>246</v>
      </c>
      <c r="BM776" s="168" t="s">
        <v>1611</v>
      </c>
    </row>
    <row r="777" spans="2:65" s="1" customFormat="1" ht="24" customHeight="1">
      <c r="B777" s="156"/>
      <c r="C777" s="157" t="s">
        <v>1612</v>
      </c>
      <c r="D777" s="157" t="s">
        <v>168</v>
      </c>
      <c r="E777" s="158" t="s">
        <v>1613</v>
      </c>
      <c r="F777" s="159" t="s">
        <v>1614</v>
      </c>
      <c r="G777" s="160" t="s">
        <v>289</v>
      </c>
      <c r="H777" s="161">
        <v>35</v>
      </c>
      <c r="I777" s="162"/>
      <c r="J777" s="163">
        <f t="shared" si="10"/>
        <v>0</v>
      </c>
      <c r="K777" s="159" t="s">
        <v>172</v>
      </c>
      <c r="L777" s="32"/>
      <c r="M777" s="164" t="s">
        <v>1</v>
      </c>
      <c r="N777" s="165" t="s">
        <v>45</v>
      </c>
      <c r="O777" s="55"/>
      <c r="P777" s="166">
        <f t="shared" si="11"/>
        <v>0</v>
      </c>
      <c r="Q777" s="166">
        <v>5.7999999999999996E-3</v>
      </c>
      <c r="R777" s="166">
        <f t="shared" si="12"/>
        <v>0.20299999999999999</v>
      </c>
      <c r="S777" s="166">
        <v>0</v>
      </c>
      <c r="T777" s="167">
        <f t="shared" si="13"/>
        <v>0</v>
      </c>
      <c r="AR777" s="168" t="s">
        <v>246</v>
      </c>
      <c r="AT777" s="168" t="s">
        <v>168</v>
      </c>
      <c r="AU777" s="168" t="s">
        <v>88</v>
      </c>
      <c r="AY777" s="17" t="s">
        <v>166</v>
      </c>
      <c r="BE777" s="169">
        <f t="shared" si="14"/>
        <v>0</v>
      </c>
      <c r="BF777" s="169">
        <f t="shared" si="15"/>
        <v>0</v>
      </c>
      <c r="BG777" s="169">
        <f t="shared" si="16"/>
        <v>0</v>
      </c>
      <c r="BH777" s="169">
        <f t="shared" si="17"/>
        <v>0</v>
      </c>
      <c r="BI777" s="169">
        <f t="shared" si="18"/>
        <v>0</v>
      </c>
      <c r="BJ777" s="17" t="s">
        <v>21</v>
      </c>
      <c r="BK777" s="169">
        <f t="shared" si="19"/>
        <v>0</v>
      </c>
      <c r="BL777" s="17" t="s">
        <v>246</v>
      </c>
      <c r="BM777" s="168" t="s">
        <v>1615</v>
      </c>
    </row>
    <row r="778" spans="2:65" s="1" customFormat="1" ht="36" customHeight="1">
      <c r="B778" s="156"/>
      <c r="C778" s="157" t="s">
        <v>1616</v>
      </c>
      <c r="D778" s="157" t="s">
        <v>168</v>
      </c>
      <c r="E778" s="158" t="s">
        <v>1617</v>
      </c>
      <c r="F778" s="159" t="s">
        <v>1618</v>
      </c>
      <c r="G778" s="160" t="s">
        <v>289</v>
      </c>
      <c r="H778" s="161">
        <v>54</v>
      </c>
      <c r="I778" s="162"/>
      <c r="J778" s="163">
        <f t="shared" si="10"/>
        <v>0</v>
      </c>
      <c r="K778" s="159" t="s">
        <v>172</v>
      </c>
      <c r="L778" s="32"/>
      <c r="M778" s="164" t="s">
        <v>1</v>
      </c>
      <c r="N778" s="165" t="s">
        <v>45</v>
      </c>
      <c r="O778" s="55"/>
      <c r="P778" s="166">
        <f t="shared" si="11"/>
        <v>0</v>
      </c>
      <c r="Q778" s="166">
        <v>2.2699999999999999E-3</v>
      </c>
      <c r="R778" s="166">
        <f t="shared" si="12"/>
        <v>0.12257999999999999</v>
      </c>
      <c r="S778" s="166">
        <v>0</v>
      </c>
      <c r="T778" s="167">
        <f t="shared" si="13"/>
        <v>0</v>
      </c>
      <c r="AR778" s="168" t="s">
        <v>246</v>
      </c>
      <c r="AT778" s="168" t="s">
        <v>168</v>
      </c>
      <c r="AU778" s="168" t="s">
        <v>88</v>
      </c>
      <c r="AY778" s="17" t="s">
        <v>166</v>
      </c>
      <c r="BE778" s="169">
        <f t="shared" si="14"/>
        <v>0</v>
      </c>
      <c r="BF778" s="169">
        <f t="shared" si="15"/>
        <v>0</v>
      </c>
      <c r="BG778" s="169">
        <f t="shared" si="16"/>
        <v>0</v>
      </c>
      <c r="BH778" s="169">
        <f t="shared" si="17"/>
        <v>0</v>
      </c>
      <c r="BI778" s="169">
        <f t="shared" si="18"/>
        <v>0</v>
      </c>
      <c r="BJ778" s="17" t="s">
        <v>21</v>
      </c>
      <c r="BK778" s="169">
        <f t="shared" si="19"/>
        <v>0</v>
      </c>
      <c r="BL778" s="17" t="s">
        <v>246</v>
      </c>
      <c r="BM778" s="168" t="s">
        <v>1619</v>
      </c>
    </row>
    <row r="779" spans="2:65" s="1" customFormat="1" ht="36" customHeight="1">
      <c r="B779" s="156"/>
      <c r="C779" s="157" t="s">
        <v>1620</v>
      </c>
      <c r="D779" s="157" t="s">
        <v>168</v>
      </c>
      <c r="E779" s="158" t="s">
        <v>1621</v>
      </c>
      <c r="F779" s="159" t="s">
        <v>1622</v>
      </c>
      <c r="G779" s="160" t="s">
        <v>289</v>
      </c>
      <c r="H779" s="161">
        <v>20.68</v>
      </c>
      <c r="I779" s="162"/>
      <c r="J779" s="163">
        <f t="shared" si="10"/>
        <v>0</v>
      </c>
      <c r="K779" s="159" t="s">
        <v>172</v>
      </c>
      <c r="L779" s="32"/>
      <c r="M779" s="164" t="s">
        <v>1</v>
      </c>
      <c r="N779" s="165" t="s">
        <v>45</v>
      </c>
      <c r="O779" s="55"/>
      <c r="P779" s="166">
        <f t="shared" si="11"/>
        <v>0</v>
      </c>
      <c r="Q779" s="166">
        <v>2.6900000000000001E-3</v>
      </c>
      <c r="R779" s="166">
        <f t="shared" si="12"/>
        <v>5.5629200000000004E-2</v>
      </c>
      <c r="S779" s="166">
        <v>0</v>
      </c>
      <c r="T779" s="167">
        <f t="shared" si="13"/>
        <v>0</v>
      </c>
      <c r="AR779" s="168" t="s">
        <v>246</v>
      </c>
      <c r="AT779" s="168" t="s">
        <v>168</v>
      </c>
      <c r="AU779" s="168" t="s">
        <v>88</v>
      </c>
      <c r="AY779" s="17" t="s">
        <v>166</v>
      </c>
      <c r="BE779" s="169">
        <f t="shared" si="14"/>
        <v>0</v>
      </c>
      <c r="BF779" s="169">
        <f t="shared" si="15"/>
        <v>0</v>
      </c>
      <c r="BG779" s="169">
        <f t="shared" si="16"/>
        <v>0</v>
      </c>
      <c r="BH779" s="169">
        <f t="shared" si="17"/>
        <v>0</v>
      </c>
      <c r="BI779" s="169">
        <f t="shared" si="18"/>
        <v>0</v>
      </c>
      <c r="BJ779" s="17" t="s">
        <v>21</v>
      </c>
      <c r="BK779" s="169">
        <f t="shared" si="19"/>
        <v>0</v>
      </c>
      <c r="BL779" s="17" t="s">
        <v>246</v>
      </c>
      <c r="BM779" s="168" t="s">
        <v>1623</v>
      </c>
    </row>
    <row r="780" spans="2:65" s="12" customFormat="1" ht="10.199999999999999">
      <c r="B780" s="170"/>
      <c r="D780" s="171" t="s">
        <v>175</v>
      </c>
      <c r="E780" s="172" t="s">
        <v>1</v>
      </c>
      <c r="F780" s="173" t="s">
        <v>1624</v>
      </c>
      <c r="H780" s="174">
        <v>17.579999999999998</v>
      </c>
      <c r="I780" s="175"/>
      <c r="L780" s="170"/>
      <c r="M780" s="176"/>
      <c r="N780" s="177"/>
      <c r="O780" s="177"/>
      <c r="P780" s="177"/>
      <c r="Q780" s="177"/>
      <c r="R780" s="177"/>
      <c r="S780" s="177"/>
      <c r="T780" s="178"/>
      <c r="AT780" s="172" t="s">
        <v>175</v>
      </c>
      <c r="AU780" s="172" t="s">
        <v>88</v>
      </c>
      <c r="AV780" s="12" t="s">
        <v>88</v>
      </c>
      <c r="AW780" s="12" t="s">
        <v>36</v>
      </c>
      <c r="AX780" s="12" t="s">
        <v>80</v>
      </c>
      <c r="AY780" s="172" t="s">
        <v>166</v>
      </c>
    </row>
    <row r="781" spans="2:65" s="12" customFormat="1" ht="10.199999999999999">
      <c r="B781" s="170"/>
      <c r="D781" s="171" t="s">
        <v>175</v>
      </c>
      <c r="E781" s="172" t="s">
        <v>1</v>
      </c>
      <c r="F781" s="173" t="s">
        <v>1625</v>
      </c>
      <c r="H781" s="174">
        <v>3.1</v>
      </c>
      <c r="I781" s="175"/>
      <c r="L781" s="170"/>
      <c r="M781" s="176"/>
      <c r="N781" s="177"/>
      <c r="O781" s="177"/>
      <c r="P781" s="177"/>
      <c r="Q781" s="177"/>
      <c r="R781" s="177"/>
      <c r="S781" s="177"/>
      <c r="T781" s="178"/>
      <c r="AT781" s="172" t="s">
        <v>175</v>
      </c>
      <c r="AU781" s="172" t="s">
        <v>88</v>
      </c>
      <c r="AV781" s="12" t="s">
        <v>88</v>
      </c>
      <c r="AW781" s="12" t="s">
        <v>36</v>
      </c>
      <c r="AX781" s="12" t="s">
        <v>80</v>
      </c>
      <c r="AY781" s="172" t="s">
        <v>166</v>
      </c>
    </row>
    <row r="782" spans="2:65" s="13" customFormat="1" ht="10.199999999999999">
      <c r="B782" s="194"/>
      <c r="D782" s="171" t="s">
        <v>175</v>
      </c>
      <c r="E782" s="195" t="s">
        <v>1</v>
      </c>
      <c r="F782" s="196" t="s">
        <v>367</v>
      </c>
      <c r="H782" s="197">
        <v>20.68</v>
      </c>
      <c r="I782" s="198"/>
      <c r="L782" s="194"/>
      <c r="M782" s="199"/>
      <c r="N782" s="200"/>
      <c r="O782" s="200"/>
      <c r="P782" s="200"/>
      <c r="Q782" s="200"/>
      <c r="R782" s="200"/>
      <c r="S782" s="200"/>
      <c r="T782" s="201"/>
      <c r="AT782" s="195" t="s">
        <v>175</v>
      </c>
      <c r="AU782" s="195" t="s">
        <v>88</v>
      </c>
      <c r="AV782" s="13" t="s">
        <v>173</v>
      </c>
      <c r="AW782" s="13" t="s">
        <v>36</v>
      </c>
      <c r="AX782" s="13" t="s">
        <v>21</v>
      </c>
      <c r="AY782" s="195" t="s">
        <v>166</v>
      </c>
    </row>
    <row r="783" spans="2:65" s="1" customFormat="1" ht="24" customHeight="1">
      <c r="B783" s="156"/>
      <c r="C783" s="179" t="s">
        <v>1626</v>
      </c>
      <c r="D783" s="179" t="s">
        <v>226</v>
      </c>
      <c r="E783" s="180" t="s">
        <v>1627</v>
      </c>
      <c r="F783" s="181" t="s">
        <v>1628</v>
      </c>
      <c r="G783" s="182" t="s">
        <v>223</v>
      </c>
      <c r="H783" s="183">
        <v>98</v>
      </c>
      <c r="I783" s="184"/>
      <c r="J783" s="185">
        <f>ROUND(I783*H783,2)</f>
        <v>0</v>
      </c>
      <c r="K783" s="181" t="s">
        <v>172</v>
      </c>
      <c r="L783" s="186"/>
      <c r="M783" s="187" t="s">
        <v>1</v>
      </c>
      <c r="N783" s="188" t="s">
        <v>45</v>
      </c>
      <c r="O783" s="55"/>
      <c r="P783" s="166">
        <f>O783*H783</f>
        <v>0</v>
      </c>
      <c r="Q783" s="166">
        <v>2.0000000000000001E-4</v>
      </c>
      <c r="R783" s="166">
        <f>Q783*H783</f>
        <v>1.9599999999999999E-2</v>
      </c>
      <c r="S783" s="166">
        <v>0</v>
      </c>
      <c r="T783" s="167">
        <f>S783*H783</f>
        <v>0</v>
      </c>
      <c r="AR783" s="168" t="s">
        <v>273</v>
      </c>
      <c r="AT783" s="168" t="s">
        <v>226</v>
      </c>
      <c r="AU783" s="168" t="s">
        <v>88</v>
      </c>
      <c r="AY783" s="17" t="s">
        <v>166</v>
      </c>
      <c r="BE783" s="169">
        <f>IF(N783="základní",J783,0)</f>
        <v>0</v>
      </c>
      <c r="BF783" s="169">
        <f>IF(N783="snížená",J783,0)</f>
        <v>0</v>
      </c>
      <c r="BG783" s="169">
        <f>IF(N783="zákl. přenesená",J783,0)</f>
        <v>0</v>
      </c>
      <c r="BH783" s="169">
        <f>IF(N783="sníž. přenesená",J783,0)</f>
        <v>0</v>
      </c>
      <c r="BI783" s="169">
        <f>IF(N783="nulová",J783,0)</f>
        <v>0</v>
      </c>
      <c r="BJ783" s="17" t="s">
        <v>21</v>
      </c>
      <c r="BK783" s="169">
        <f>ROUND(I783*H783,2)</f>
        <v>0</v>
      </c>
      <c r="BL783" s="17" t="s">
        <v>246</v>
      </c>
      <c r="BM783" s="168" t="s">
        <v>1629</v>
      </c>
    </row>
    <row r="784" spans="2:65" s="1" customFormat="1" ht="36" customHeight="1">
      <c r="B784" s="156"/>
      <c r="C784" s="157" t="s">
        <v>1630</v>
      </c>
      <c r="D784" s="157" t="s">
        <v>168</v>
      </c>
      <c r="E784" s="158" t="s">
        <v>1631</v>
      </c>
      <c r="F784" s="159" t="s">
        <v>1632</v>
      </c>
      <c r="G784" s="160" t="s">
        <v>289</v>
      </c>
      <c r="H784" s="161">
        <v>14</v>
      </c>
      <c r="I784" s="162"/>
      <c r="J784" s="163">
        <f>ROUND(I784*H784,2)</f>
        <v>0</v>
      </c>
      <c r="K784" s="159" t="s">
        <v>172</v>
      </c>
      <c r="L784" s="32"/>
      <c r="M784" s="164" t="s">
        <v>1</v>
      </c>
      <c r="N784" s="165" t="s">
        <v>45</v>
      </c>
      <c r="O784" s="55"/>
      <c r="P784" s="166">
        <f>O784*H784</f>
        <v>0</v>
      </c>
      <c r="Q784" s="166">
        <v>2.8900000000000002E-3</v>
      </c>
      <c r="R784" s="166">
        <f>Q784*H784</f>
        <v>4.0460000000000003E-2</v>
      </c>
      <c r="S784" s="166">
        <v>0</v>
      </c>
      <c r="T784" s="167">
        <f>S784*H784</f>
        <v>0</v>
      </c>
      <c r="AR784" s="168" t="s">
        <v>246</v>
      </c>
      <c r="AT784" s="168" t="s">
        <v>168</v>
      </c>
      <c r="AU784" s="168" t="s">
        <v>88</v>
      </c>
      <c r="AY784" s="17" t="s">
        <v>166</v>
      </c>
      <c r="BE784" s="169">
        <f>IF(N784="základní",J784,0)</f>
        <v>0</v>
      </c>
      <c r="BF784" s="169">
        <f>IF(N784="snížená",J784,0)</f>
        <v>0</v>
      </c>
      <c r="BG784" s="169">
        <f>IF(N784="zákl. přenesená",J784,0)</f>
        <v>0</v>
      </c>
      <c r="BH784" s="169">
        <f>IF(N784="sníž. přenesená",J784,0)</f>
        <v>0</v>
      </c>
      <c r="BI784" s="169">
        <f>IF(N784="nulová",J784,0)</f>
        <v>0</v>
      </c>
      <c r="BJ784" s="17" t="s">
        <v>21</v>
      </c>
      <c r="BK784" s="169">
        <f>ROUND(I784*H784,2)</f>
        <v>0</v>
      </c>
      <c r="BL784" s="17" t="s">
        <v>246</v>
      </c>
      <c r="BM784" s="168" t="s">
        <v>1633</v>
      </c>
    </row>
    <row r="785" spans="2:65" s="12" customFormat="1" ht="10.199999999999999">
      <c r="B785" s="170"/>
      <c r="D785" s="171" t="s">
        <v>175</v>
      </c>
      <c r="E785" s="172" t="s">
        <v>1</v>
      </c>
      <c r="F785" s="173" t="s">
        <v>1634</v>
      </c>
      <c r="H785" s="174">
        <v>14</v>
      </c>
      <c r="I785" s="175"/>
      <c r="L785" s="170"/>
      <c r="M785" s="176"/>
      <c r="N785" s="177"/>
      <c r="O785" s="177"/>
      <c r="P785" s="177"/>
      <c r="Q785" s="177"/>
      <c r="R785" s="177"/>
      <c r="S785" s="177"/>
      <c r="T785" s="178"/>
      <c r="AT785" s="172" t="s">
        <v>175</v>
      </c>
      <c r="AU785" s="172" t="s">
        <v>88</v>
      </c>
      <c r="AV785" s="12" t="s">
        <v>88</v>
      </c>
      <c r="AW785" s="12" t="s">
        <v>36</v>
      </c>
      <c r="AX785" s="12" t="s">
        <v>21</v>
      </c>
      <c r="AY785" s="172" t="s">
        <v>166</v>
      </c>
    </row>
    <row r="786" spans="2:65" s="1" customFormat="1" ht="36" customHeight="1">
      <c r="B786" s="156"/>
      <c r="C786" s="157" t="s">
        <v>1635</v>
      </c>
      <c r="D786" s="157" t="s">
        <v>168</v>
      </c>
      <c r="E786" s="158" t="s">
        <v>1636</v>
      </c>
      <c r="F786" s="159" t="s">
        <v>1637</v>
      </c>
      <c r="G786" s="160" t="s">
        <v>289</v>
      </c>
      <c r="H786" s="161">
        <v>4</v>
      </c>
      <c r="I786" s="162"/>
      <c r="J786" s="163">
        <f t="shared" ref="J786:J792" si="20">ROUND(I786*H786,2)</f>
        <v>0</v>
      </c>
      <c r="K786" s="159" t="s">
        <v>172</v>
      </c>
      <c r="L786" s="32"/>
      <c r="M786" s="164" t="s">
        <v>1</v>
      </c>
      <c r="N786" s="165" t="s">
        <v>45</v>
      </c>
      <c r="O786" s="55"/>
      <c r="P786" s="166">
        <f t="shared" ref="P786:P792" si="21">O786*H786</f>
        <v>0</v>
      </c>
      <c r="Q786" s="166">
        <v>5.8199999999999997E-3</v>
      </c>
      <c r="R786" s="166">
        <f t="shared" ref="R786:R792" si="22">Q786*H786</f>
        <v>2.3279999999999999E-2</v>
      </c>
      <c r="S786" s="166">
        <v>0</v>
      </c>
      <c r="T786" s="167">
        <f t="shared" ref="T786:T792" si="23">S786*H786</f>
        <v>0</v>
      </c>
      <c r="AR786" s="168" t="s">
        <v>246</v>
      </c>
      <c r="AT786" s="168" t="s">
        <v>168</v>
      </c>
      <c r="AU786" s="168" t="s">
        <v>88</v>
      </c>
      <c r="AY786" s="17" t="s">
        <v>166</v>
      </c>
      <c r="BE786" s="169">
        <f t="shared" ref="BE786:BE792" si="24">IF(N786="základní",J786,0)</f>
        <v>0</v>
      </c>
      <c r="BF786" s="169">
        <f t="shared" ref="BF786:BF792" si="25">IF(N786="snížená",J786,0)</f>
        <v>0</v>
      </c>
      <c r="BG786" s="169">
        <f t="shared" ref="BG786:BG792" si="26">IF(N786="zákl. přenesená",J786,0)</f>
        <v>0</v>
      </c>
      <c r="BH786" s="169">
        <f t="shared" ref="BH786:BH792" si="27">IF(N786="sníž. přenesená",J786,0)</f>
        <v>0</v>
      </c>
      <c r="BI786" s="169">
        <f t="shared" ref="BI786:BI792" si="28">IF(N786="nulová",J786,0)</f>
        <v>0</v>
      </c>
      <c r="BJ786" s="17" t="s">
        <v>21</v>
      </c>
      <c r="BK786" s="169">
        <f t="shared" ref="BK786:BK792" si="29">ROUND(I786*H786,2)</f>
        <v>0</v>
      </c>
      <c r="BL786" s="17" t="s">
        <v>246</v>
      </c>
      <c r="BM786" s="168" t="s">
        <v>1638</v>
      </c>
    </row>
    <row r="787" spans="2:65" s="1" customFormat="1" ht="48" customHeight="1">
      <c r="B787" s="156"/>
      <c r="C787" s="157" t="s">
        <v>1639</v>
      </c>
      <c r="D787" s="157" t="s">
        <v>168</v>
      </c>
      <c r="E787" s="158" t="s">
        <v>1640</v>
      </c>
      <c r="F787" s="159" t="s">
        <v>1641</v>
      </c>
      <c r="G787" s="160" t="s">
        <v>223</v>
      </c>
      <c r="H787" s="161">
        <v>4</v>
      </c>
      <c r="I787" s="162"/>
      <c r="J787" s="163">
        <f t="shared" si="20"/>
        <v>0</v>
      </c>
      <c r="K787" s="159" t="s">
        <v>172</v>
      </c>
      <c r="L787" s="32"/>
      <c r="M787" s="164" t="s">
        <v>1</v>
      </c>
      <c r="N787" s="165" t="s">
        <v>45</v>
      </c>
      <c r="O787" s="55"/>
      <c r="P787" s="166">
        <f t="shared" si="21"/>
        <v>0</v>
      </c>
      <c r="Q787" s="166">
        <v>7.7999999999999996E-3</v>
      </c>
      <c r="R787" s="166">
        <f t="shared" si="22"/>
        <v>3.1199999999999999E-2</v>
      </c>
      <c r="S787" s="166">
        <v>0</v>
      </c>
      <c r="T787" s="167">
        <f t="shared" si="23"/>
        <v>0</v>
      </c>
      <c r="AR787" s="168" t="s">
        <v>246</v>
      </c>
      <c r="AT787" s="168" t="s">
        <v>168</v>
      </c>
      <c r="AU787" s="168" t="s">
        <v>88</v>
      </c>
      <c r="AY787" s="17" t="s">
        <v>166</v>
      </c>
      <c r="BE787" s="169">
        <f t="shared" si="24"/>
        <v>0</v>
      </c>
      <c r="BF787" s="169">
        <f t="shared" si="25"/>
        <v>0</v>
      </c>
      <c r="BG787" s="169">
        <f t="shared" si="26"/>
        <v>0</v>
      </c>
      <c r="BH787" s="169">
        <f t="shared" si="27"/>
        <v>0</v>
      </c>
      <c r="BI787" s="169">
        <f t="shared" si="28"/>
        <v>0</v>
      </c>
      <c r="BJ787" s="17" t="s">
        <v>21</v>
      </c>
      <c r="BK787" s="169">
        <f t="shared" si="29"/>
        <v>0</v>
      </c>
      <c r="BL787" s="17" t="s">
        <v>246</v>
      </c>
      <c r="BM787" s="168" t="s">
        <v>1642</v>
      </c>
    </row>
    <row r="788" spans="2:65" s="1" customFormat="1" ht="48" customHeight="1">
      <c r="B788" s="156"/>
      <c r="C788" s="157" t="s">
        <v>1643</v>
      </c>
      <c r="D788" s="157" t="s">
        <v>168</v>
      </c>
      <c r="E788" s="158" t="s">
        <v>1644</v>
      </c>
      <c r="F788" s="159" t="s">
        <v>1645</v>
      </c>
      <c r="G788" s="160" t="s">
        <v>223</v>
      </c>
      <c r="H788" s="161">
        <v>1</v>
      </c>
      <c r="I788" s="162"/>
      <c r="J788" s="163">
        <f t="shared" si="20"/>
        <v>0</v>
      </c>
      <c r="K788" s="159" t="s">
        <v>172</v>
      </c>
      <c r="L788" s="32"/>
      <c r="M788" s="164" t="s">
        <v>1</v>
      </c>
      <c r="N788" s="165" t="s">
        <v>45</v>
      </c>
      <c r="O788" s="55"/>
      <c r="P788" s="166">
        <f t="shared" si="21"/>
        <v>0</v>
      </c>
      <c r="Q788" s="166">
        <v>1.47E-2</v>
      </c>
      <c r="R788" s="166">
        <f t="shared" si="22"/>
        <v>1.47E-2</v>
      </c>
      <c r="S788" s="166">
        <v>0</v>
      </c>
      <c r="T788" s="167">
        <f t="shared" si="23"/>
        <v>0</v>
      </c>
      <c r="AR788" s="168" t="s">
        <v>246</v>
      </c>
      <c r="AT788" s="168" t="s">
        <v>168</v>
      </c>
      <c r="AU788" s="168" t="s">
        <v>88</v>
      </c>
      <c r="AY788" s="17" t="s">
        <v>166</v>
      </c>
      <c r="BE788" s="169">
        <f t="shared" si="24"/>
        <v>0</v>
      </c>
      <c r="BF788" s="169">
        <f t="shared" si="25"/>
        <v>0</v>
      </c>
      <c r="BG788" s="169">
        <f t="shared" si="26"/>
        <v>0</v>
      </c>
      <c r="BH788" s="169">
        <f t="shared" si="27"/>
        <v>0</v>
      </c>
      <c r="BI788" s="169">
        <f t="shared" si="28"/>
        <v>0</v>
      </c>
      <c r="BJ788" s="17" t="s">
        <v>21</v>
      </c>
      <c r="BK788" s="169">
        <f t="shared" si="29"/>
        <v>0</v>
      </c>
      <c r="BL788" s="17" t="s">
        <v>246</v>
      </c>
      <c r="BM788" s="168" t="s">
        <v>1646</v>
      </c>
    </row>
    <row r="789" spans="2:65" s="1" customFormat="1" ht="24" customHeight="1">
      <c r="B789" s="156"/>
      <c r="C789" s="157" t="s">
        <v>1647</v>
      </c>
      <c r="D789" s="157" t="s">
        <v>168</v>
      </c>
      <c r="E789" s="158" t="s">
        <v>1648</v>
      </c>
      <c r="F789" s="159" t="s">
        <v>1649</v>
      </c>
      <c r="G789" s="160" t="s">
        <v>289</v>
      </c>
      <c r="H789" s="161">
        <v>54</v>
      </c>
      <c r="I789" s="162"/>
      <c r="J789" s="163">
        <f t="shared" si="20"/>
        <v>0</v>
      </c>
      <c r="K789" s="159" t="s">
        <v>172</v>
      </c>
      <c r="L789" s="32"/>
      <c r="M789" s="164" t="s">
        <v>1</v>
      </c>
      <c r="N789" s="165" t="s">
        <v>45</v>
      </c>
      <c r="O789" s="55"/>
      <c r="P789" s="166">
        <f t="shared" si="21"/>
        <v>0</v>
      </c>
      <c r="Q789" s="166">
        <v>1.74E-3</v>
      </c>
      <c r="R789" s="166">
        <f t="shared" si="22"/>
        <v>9.3960000000000002E-2</v>
      </c>
      <c r="S789" s="166">
        <v>0</v>
      </c>
      <c r="T789" s="167">
        <f t="shared" si="23"/>
        <v>0</v>
      </c>
      <c r="AR789" s="168" t="s">
        <v>246</v>
      </c>
      <c r="AT789" s="168" t="s">
        <v>168</v>
      </c>
      <c r="AU789" s="168" t="s">
        <v>88</v>
      </c>
      <c r="AY789" s="17" t="s">
        <v>166</v>
      </c>
      <c r="BE789" s="169">
        <f t="shared" si="24"/>
        <v>0</v>
      </c>
      <c r="BF789" s="169">
        <f t="shared" si="25"/>
        <v>0</v>
      </c>
      <c r="BG789" s="169">
        <f t="shared" si="26"/>
        <v>0</v>
      </c>
      <c r="BH789" s="169">
        <f t="shared" si="27"/>
        <v>0</v>
      </c>
      <c r="BI789" s="169">
        <f t="shared" si="28"/>
        <v>0</v>
      </c>
      <c r="BJ789" s="17" t="s">
        <v>21</v>
      </c>
      <c r="BK789" s="169">
        <f t="shared" si="29"/>
        <v>0</v>
      </c>
      <c r="BL789" s="17" t="s">
        <v>246</v>
      </c>
      <c r="BM789" s="168" t="s">
        <v>1650</v>
      </c>
    </row>
    <row r="790" spans="2:65" s="1" customFormat="1" ht="36" customHeight="1">
      <c r="B790" s="156"/>
      <c r="C790" s="157" t="s">
        <v>1651</v>
      </c>
      <c r="D790" s="157" t="s">
        <v>168</v>
      </c>
      <c r="E790" s="158" t="s">
        <v>1652</v>
      </c>
      <c r="F790" s="159" t="s">
        <v>1653</v>
      </c>
      <c r="G790" s="160" t="s">
        <v>223</v>
      </c>
      <c r="H790" s="161">
        <v>5</v>
      </c>
      <c r="I790" s="162"/>
      <c r="J790" s="163">
        <f t="shared" si="20"/>
        <v>0</v>
      </c>
      <c r="K790" s="159" t="s">
        <v>172</v>
      </c>
      <c r="L790" s="32"/>
      <c r="M790" s="164" t="s">
        <v>1</v>
      </c>
      <c r="N790" s="165" t="s">
        <v>45</v>
      </c>
      <c r="O790" s="55"/>
      <c r="P790" s="166">
        <f t="shared" si="21"/>
        <v>0</v>
      </c>
      <c r="Q790" s="166">
        <v>2.5000000000000001E-4</v>
      </c>
      <c r="R790" s="166">
        <f t="shared" si="22"/>
        <v>1.25E-3</v>
      </c>
      <c r="S790" s="166">
        <v>0</v>
      </c>
      <c r="T790" s="167">
        <f t="shared" si="23"/>
        <v>0</v>
      </c>
      <c r="AR790" s="168" t="s">
        <v>246</v>
      </c>
      <c r="AT790" s="168" t="s">
        <v>168</v>
      </c>
      <c r="AU790" s="168" t="s">
        <v>88</v>
      </c>
      <c r="AY790" s="17" t="s">
        <v>166</v>
      </c>
      <c r="BE790" s="169">
        <f t="shared" si="24"/>
        <v>0</v>
      </c>
      <c r="BF790" s="169">
        <f t="shared" si="25"/>
        <v>0</v>
      </c>
      <c r="BG790" s="169">
        <f t="shared" si="26"/>
        <v>0</v>
      </c>
      <c r="BH790" s="169">
        <f t="shared" si="27"/>
        <v>0</v>
      </c>
      <c r="BI790" s="169">
        <f t="shared" si="28"/>
        <v>0</v>
      </c>
      <c r="BJ790" s="17" t="s">
        <v>21</v>
      </c>
      <c r="BK790" s="169">
        <f t="shared" si="29"/>
        <v>0</v>
      </c>
      <c r="BL790" s="17" t="s">
        <v>246</v>
      </c>
      <c r="BM790" s="168" t="s">
        <v>1654</v>
      </c>
    </row>
    <row r="791" spans="2:65" s="1" customFormat="1" ht="36" customHeight="1">
      <c r="B791" s="156"/>
      <c r="C791" s="157" t="s">
        <v>1655</v>
      </c>
      <c r="D791" s="157" t="s">
        <v>168</v>
      </c>
      <c r="E791" s="158" t="s">
        <v>1656</v>
      </c>
      <c r="F791" s="159" t="s">
        <v>1657</v>
      </c>
      <c r="G791" s="160" t="s">
        <v>289</v>
      </c>
      <c r="H791" s="161">
        <v>19</v>
      </c>
      <c r="I791" s="162"/>
      <c r="J791" s="163">
        <f t="shared" si="20"/>
        <v>0</v>
      </c>
      <c r="K791" s="159" t="s">
        <v>172</v>
      </c>
      <c r="L791" s="32"/>
      <c r="M791" s="164" t="s">
        <v>1</v>
      </c>
      <c r="N791" s="165" t="s">
        <v>45</v>
      </c>
      <c r="O791" s="55"/>
      <c r="P791" s="166">
        <f t="shared" si="21"/>
        <v>0</v>
      </c>
      <c r="Q791" s="166">
        <v>2.1199999999999999E-3</v>
      </c>
      <c r="R791" s="166">
        <f t="shared" si="22"/>
        <v>4.0279999999999996E-2</v>
      </c>
      <c r="S791" s="166">
        <v>0</v>
      </c>
      <c r="T791" s="167">
        <f t="shared" si="23"/>
        <v>0</v>
      </c>
      <c r="AR791" s="168" t="s">
        <v>246</v>
      </c>
      <c r="AT791" s="168" t="s">
        <v>168</v>
      </c>
      <c r="AU791" s="168" t="s">
        <v>88</v>
      </c>
      <c r="AY791" s="17" t="s">
        <v>166</v>
      </c>
      <c r="BE791" s="169">
        <f t="shared" si="24"/>
        <v>0</v>
      </c>
      <c r="BF791" s="169">
        <f t="shared" si="25"/>
        <v>0</v>
      </c>
      <c r="BG791" s="169">
        <f t="shared" si="26"/>
        <v>0</v>
      </c>
      <c r="BH791" s="169">
        <f t="shared" si="27"/>
        <v>0</v>
      </c>
      <c r="BI791" s="169">
        <f t="shared" si="28"/>
        <v>0</v>
      </c>
      <c r="BJ791" s="17" t="s">
        <v>21</v>
      </c>
      <c r="BK791" s="169">
        <f t="shared" si="29"/>
        <v>0</v>
      </c>
      <c r="BL791" s="17" t="s">
        <v>246</v>
      </c>
      <c r="BM791" s="168" t="s">
        <v>1658</v>
      </c>
    </row>
    <row r="792" spans="2:65" s="1" customFormat="1" ht="16.5" customHeight="1">
      <c r="B792" s="156"/>
      <c r="C792" s="179" t="s">
        <v>1659</v>
      </c>
      <c r="D792" s="179" t="s">
        <v>226</v>
      </c>
      <c r="E792" s="180" t="s">
        <v>1660</v>
      </c>
      <c r="F792" s="181" t="s">
        <v>1661</v>
      </c>
      <c r="G792" s="182" t="s">
        <v>197</v>
      </c>
      <c r="H792" s="183">
        <v>28.56</v>
      </c>
      <c r="I792" s="184"/>
      <c r="J792" s="185">
        <f t="shared" si="20"/>
        <v>0</v>
      </c>
      <c r="K792" s="181" t="s">
        <v>1</v>
      </c>
      <c r="L792" s="186"/>
      <c r="M792" s="187" t="s">
        <v>1</v>
      </c>
      <c r="N792" s="188" t="s">
        <v>45</v>
      </c>
      <c r="O792" s="55"/>
      <c r="P792" s="166">
        <f t="shared" si="21"/>
        <v>0</v>
      </c>
      <c r="Q792" s="166">
        <v>0.01</v>
      </c>
      <c r="R792" s="166">
        <f t="shared" si="22"/>
        <v>0.28560000000000002</v>
      </c>
      <c r="S792" s="166">
        <v>0</v>
      </c>
      <c r="T792" s="167">
        <f t="shared" si="23"/>
        <v>0</v>
      </c>
      <c r="AR792" s="168" t="s">
        <v>273</v>
      </c>
      <c r="AT792" s="168" t="s">
        <v>226</v>
      </c>
      <c r="AU792" s="168" t="s">
        <v>88</v>
      </c>
      <c r="AY792" s="17" t="s">
        <v>166</v>
      </c>
      <c r="BE792" s="169">
        <f t="shared" si="24"/>
        <v>0</v>
      </c>
      <c r="BF792" s="169">
        <f t="shared" si="25"/>
        <v>0</v>
      </c>
      <c r="BG792" s="169">
        <f t="shared" si="26"/>
        <v>0</v>
      </c>
      <c r="BH792" s="169">
        <f t="shared" si="27"/>
        <v>0</v>
      </c>
      <c r="BI792" s="169">
        <f t="shared" si="28"/>
        <v>0</v>
      </c>
      <c r="BJ792" s="17" t="s">
        <v>21</v>
      </c>
      <c r="BK792" s="169">
        <f t="shared" si="29"/>
        <v>0</v>
      </c>
      <c r="BL792" s="17" t="s">
        <v>246</v>
      </c>
      <c r="BM792" s="168" t="s">
        <v>1662</v>
      </c>
    </row>
    <row r="793" spans="2:65" s="12" customFormat="1" ht="10.199999999999999">
      <c r="B793" s="170"/>
      <c r="D793" s="171" t="s">
        <v>175</v>
      </c>
      <c r="E793" s="172" t="s">
        <v>1</v>
      </c>
      <c r="F793" s="173" t="s">
        <v>1663</v>
      </c>
      <c r="H793" s="174">
        <v>28.56</v>
      </c>
      <c r="I793" s="175"/>
      <c r="L793" s="170"/>
      <c r="M793" s="176"/>
      <c r="N793" s="177"/>
      <c r="O793" s="177"/>
      <c r="P793" s="177"/>
      <c r="Q793" s="177"/>
      <c r="R793" s="177"/>
      <c r="S793" s="177"/>
      <c r="T793" s="178"/>
      <c r="AT793" s="172" t="s">
        <v>175</v>
      </c>
      <c r="AU793" s="172" t="s">
        <v>88</v>
      </c>
      <c r="AV793" s="12" t="s">
        <v>88</v>
      </c>
      <c r="AW793" s="12" t="s">
        <v>36</v>
      </c>
      <c r="AX793" s="12" t="s">
        <v>21</v>
      </c>
      <c r="AY793" s="172" t="s">
        <v>166</v>
      </c>
    </row>
    <row r="794" spans="2:65" s="1" customFormat="1" ht="16.5" customHeight="1">
      <c r="B794" s="156"/>
      <c r="C794" s="179" t="s">
        <v>1664</v>
      </c>
      <c r="D794" s="179" t="s">
        <v>226</v>
      </c>
      <c r="E794" s="180" t="s">
        <v>1665</v>
      </c>
      <c r="F794" s="181" t="s">
        <v>1666</v>
      </c>
      <c r="G794" s="182" t="s">
        <v>242</v>
      </c>
      <c r="H794" s="183">
        <v>1</v>
      </c>
      <c r="I794" s="184"/>
      <c r="J794" s="185">
        <f>ROUND(I794*H794,2)</f>
        <v>0</v>
      </c>
      <c r="K794" s="181" t="s">
        <v>1</v>
      </c>
      <c r="L794" s="186"/>
      <c r="M794" s="187" t="s">
        <v>1</v>
      </c>
      <c r="N794" s="188" t="s">
        <v>45</v>
      </c>
      <c r="O794" s="55"/>
      <c r="P794" s="166">
        <f>O794*H794</f>
        <v>0</v>
      </c>
      <c r="Q794" s="166">
        <v>0</v>
      </c>
      <c r="R794" s="166">
        <f>Q794*H794</f>
        <v>0</v>
      </c>
      <c r="S794" s="166">
        <v>0</v>
      </c>
      <c r="T794" s="167">
        <f>S794*H794</f>
        <v>0</v>
      </c>
      <c r="AR794" s="168" t="s">
        <v>273</v>
      </c>
      <c r="AT794" s="168" t="s">
        <v>226</v>
      </c>
      <c r="AU794" s="168" t="s">
        <v>88</v>
      </c>
      <c r="AY794" s="17" t="s">
        <v>166</v>
      </c>
      <c r="BE794" s="169">
        <f>IF(N794="základní",J794,0)</f>
        <v>0</v>
      </c>
      <c r="BF794" s="169">
        <f>IF(N794="snížená",J794,0)</f>
        <v>0</v>
      </c>
      <c r="BG794" s="169">
        <f>IF(N794="zákl. přenesená",J794,0)</f>
        <v>0</v>
      </c>
      <c r="BH794" s="169">
        <f>IF(N794="sníž. přenesená",J794,0)</f>
        <v>0</v>
      </c>
      <c r="BI794" s="169">
        <f>IF(N794="nulová",J794,0)</f>
        <v>0</v>
      </c>
      <c r="BJ794" s="17" t="s">
        <v>21</v>
      </c>
      <c r="BK794" s="169">
        <f>ROUND(I794*H794,2)</f>
        <v>0</v>
      </c>
      <c r="BL794" s="17" t="s">
        <v>246</v>
      </c>
      <c r="BM794" s="168" t="s">
        <v>1667</v>
      </c>
    </row>
    <row r="795" spans="2:65" s="1" customFormat="1" ht="48" customHeight="1">
      <c r="B795" s="156"/>
      <c r="C795" s="157" t="s">
        <v>1668</v>
      </c>
      <c r="D795" s="157" t="s">
        <v>168</v>
      </c>
      <c r="E795" s="158" t="s">
        <v>1669</v>
      </c>
      <c r="F795" s="159" t="s">
        <v>1670</v>
      </c>
      <c r="G795" s="160" t="s">
        <v>191</v>
      </c>
      <c r="H795" s="161">
        <v>3.6869999999999998</v>
      </c>
      <c r="I795" s="162"/>
      <c r="J795" s="163">
        <f>ROUND(I795*H795,2)</f>
        <v>0</v>
      </c>
      <c r="K795" s="159" t="s">
        <v>172</v>
      </c>
      <c r="L795" s="32"/>
      <c r="M795" s="164" t="s">
        <v>1</v>
      </c>
      <c r="N795" s="165" t="s">
        <v>45</v>
      </c>
      <c r="O795" s="55"/>
      <c r="P795" s="166">
        <f>O795*H795</f>
        <v>0</v>
      </c>
      <c r="Q795" s="166">
        <v>0</v>
      </c>
      <c r="R795" s="166">
        <f>Q795*H795</f>
        <v>0</v>
      </c>
      <c r="S795" s="166">
        <v>0</v>
      </c>
      <c r="T795" s="167">
        <f>S795*H795</f>
        <v>0</v>
      </c>
      <c r="AR795" s="168" t="s">
        <v>246</v>
      </c>
      <c r="AT795" s="168" t="s">
        <v>168</v>
      </c>
      <c r="AU795" s="168" t="s">
        <v>88</v>
      </c>
      <c r="AY795" s="17" t="s">
        <v>166</v>
      </c>
      <c r="BE795" s="169">
        <f>IF(N795="základní",J795,0)</f>
        <v>0</v>
      </c>
      <c r="BF795" s="169">
        <f>IF(N795="snížená",J795,0)</f>
        <v>0</v>
      </c>
      <c r="BG795" s="169">
        <f>IF(N795="zákl. přenesená",J795,0)</f>
        <v>0</v>
      </c>
      <c r="BH795" s="169">
        <f>IF(N795="sníž. přenesená",J795,0)</f>
        <v>0</v>
      </c>
      <c r="BI795" s="169">
        <f>IF(N795="nulová",J795,0)</f>
        <v>0</v>
      </c>
      <c r="BJ795" s="17" t="s">
        <v>21</v>
      </c>
      <c r="BK795" s="169">
        <f>ROUND(I795*H795,2)</f>
        <v>0</v>
      </c>
      <c r="BL795" s="17" t="s">
        <v>246</v>
      </c>
      <c r="BM795" s="168" t="s">
        <v>1671</v>
      </c>
    </row>
    <row r="796" spans="2:65" s="11" customFormat="1" ht="22.8" customHeight="1">
      <c r="B796" s="143"/>
      <c r="D796" s="144" t="s">
        <v>79</v>
      </c>
      <c r="E796" s="154" t="s">
        <v>1672</v>
      </c>
      <c r="F796" s="154" t="s">
        <v>1673</v>
      </c>
      <c r="I796" s="146"/>
      <c r="J796" s="155">
        <f>BK796</f>
        <v>0</v>
      </c>
      <c r="L796" s="143"/>
      <c r="M796" s="148"/>
      <c r="N796" s="149"/>
      <c r="O796" s="149"/>
      <c r="P796" s="150">
        <f>SUM(P797:P803)</f>
        <v>0</v>
      </c>
      <c r="Q796" s="149"/>
      <c r="R796" s="150">
        <f>SUM(R797:R803)</f>
        <v>5.9487999999999999E-2</v>
      </c>
      <c r="S796" s="149"/>
      <c r="T796" s="151">
        <f>SUM(T797:T803)</f>
        <v>0</v>
      </c>
      <c r="AR796" s="144" t="s">
        <v>88</v>
      </c>
      <c r="AT796" s="152" t="s">
        <v>79</v>
      </c>
      <c r="AU796" s="152" t="s">
        <v>21</v>
      </c>
      <c r="AY796" s="144" t="s">
        <v>166</v>
      </c>
      <c r="BK796" s="153">
        <f>SUM(BK797:BK803)</f>
        <v>0</v>
      </c>
    </row>
    <row r="797" spans="2:65" s="1" customFormat="1" ht="24" customHeight="1">
      <c r="B797" s="156"/>
      <c r="C797" s="157" t="s">
        <v>1674</v>
      </c>
      <c r="D797" s="157" t="s">
        <v>168</v>
      </c>
      <c r="E797" s="158" t="s">
        <v>1675</v>
      </c>
      <c r="F797" s="159" t="s">
        <v>1676</v>
      </c>
      <c r="G797" s="160" t="s">
        <v>289</v>
      </c>
      <c r="H797" s="161">
        <v>53.6</v>
      </c>
      <c r="I797" s="162"/>
      <c r="J797" s="163">
        <f>ROUND(I797*H797,2)</f>
        <v>0</v>
      </c>
      <c r="K797" s="159" t="s">
        <v>172</v>
      </c>
      <c r="L797" s="32"/>
      <c r="M797" s="164" t="s">
        <v>1</v>
      </c>
      <c r="N797" s="165" t="s">
        <v>45</v>
      </c>
      <c r="O797" s="55"/>
      <c r="P797" s="166">
        <f>O797*H797</f>
        <v>0</v>
      </c>
      <c r="Q797" s="166">
        <v>1.1E-4</v>
      </c>
      <c r="R797" s="166">
        <f>Q797*H797</f>
        <v>5.8960000000000002E-3</v>
      </c>
      <c r="S797" s="166">
        <v>0</v>
      </c>
      <c r="T797" s="167">
        <f>S797*H797</f>
        <v>0</v>
      </c>
      <c r="AR797" s="168" t="s">
        <v>246</v>
      </c>
      <c r="AT797" s="168" t="s">
        <v>168</v>
      </c>
      <c r="AU797" s="168" t="s">
        <v>88</v>
      </c>
      <c r="AY797" s="17" t="s">
        <v>166</v>
      </c>
      <c r="BE797" s="169">
        <f>IF(N797="základní",J797,0)</f>
        <v>0</v>
      </c>
      <c r="BF797" s="169">
        <f>IF(N797="snížená",J797,0)</f>
        <v>0</v>
      </c>
      <c r="BG797" s="169">
        <f>IF(N797="zákl. přenesená",J797,0)</f>
        <v>0</v>
      </c>
      <c r="BH797" s="169">
        <f>IF(N797="sníž. přenesená",J797,0)</f>
        <v>0</v>
      </c>
      <c r="BI797" s="169">
        <f>IF(N797="nulová",J797,0)</f>
        <v>0</v>
      </c>
      <c r="BJ797" s="17" t="s">
        <v>21</v>
      </c>
      <c r="BK797" s="169">
        <f>ROUND(I797*H797,2)</f>
        <v>0</v>
      </c>
      <c r="BL797" s="17" t="s">
        <v>246</v>
      </c>
      <c r="BM797" s="168" t="s">
        <v>1677</v>
      </c>
    </row>
    <row r="798" spans="2:65" s="12" customFormat="1" ht="10.199999999999999">
      <c r="B798" s="170"/>
      <c r="D798" s="171" t="s">
        <v>175</v>
      </c>
      <c r="E798" s="172" t="s">
        <v>1</v>
      </c>
      <c r="F798" s="173" t="s">
        <v>1678</v>
      </c>
      <c r="H798" s="174">
        <v>53.6</v>
      </c>
      <c r="I798" s="175"/>
      <c r="L798" s="170"/>
      <c r="M798" s="176"/>
      <c r="N798" s="177"/>
      <c r="O798" s="177"/>
      <c r="P798" s="177"/>
      <c r="Q798" s="177"/>
      <c r="R798" s="177"/>
      <c r="S798" s="177"/>
      <c r="T798" s="178"/>
      <c r="AT798" s="172" t="s">
        <v>175</v>
      </c>
      <c r="AU798" s="172" t="s">
        <v>88</v>
      </c>
      <c r="AV798" s="12" t="s">
        <v>88</v>
      </c>
      <c r="AW798" s="12" t="s">
        <v>36</v>
      </c>
      <c r="AX798" s="12" t="s">
        <v>21</v>
      </c>
      <c r="AY798" s="172" t="s">
        <v>166</v>
      </c>
    </row>
    <row r="799" spans="2:65" s="1" customFormat="1" ht="24" customHeight="1">
      <c r="B799" s="156"/>
      <c r="C799" s="157" t="s">
        <v>1679</v>
      </c>
      <c r="D799" s="157" t="s">
        <v>168</v>
      </c>
      <c r="E799" s="158" t="s">
        <v>1680</v>
      </c>
      <c r="F799" s="159" t="s">
        <v>1681</v>
      </c>
      <c r="G799" s="160" t="s">
        <v>197</v>
      </c>
      <c r="H799" s="161">
        <v>406</v>
      </c>
      <c r="I799" s="162"/>
      <c r="J799" s="163">
        <f>ROUND(I799*H799,2)</f>
        <v>0</v>
      </c>
      <c r="K799" s="159" t="s">
        <v>172</v>
      </c>
      <c r="L799" s="32"/>
      <c r="M799" s="164" t="s">
        <v>1</v>
      </c>
      <c r="N799" s="165" t="s">
        <v>45</v>
      </c>
      <c r="O799" s="55"/>
      <c r="P799" s="166">
        <f>O799*H799</f>
        <v>0</v>
      </c>
      <c r="Q799" s="166">
        <v>0</v>
      </c>
      <c r="R799" s="166">
        <f>Q799*H799</f>
        <v>0</v>
      </c>
      <c r="S799" s="166">
        <v>0</v>
      </c>
      <c r="T799" s="167">
        <f>S799*H799</f>
        <v>0</v>
      </c>
      <c r="AR799" s="168" t="s">
        <v>246</v>
      </c>
      <c r="AT799" s="168" t="s">
        <v>168</v>
      </c>
      <c r="AU799" s="168" t="s">
        <v>88</v>
      </c>
      <c r="AY799" s="17" t="s">
        <v>166</v>
      </c>
      <c r="BE799" s="169">
        <f>IF(N799="základní",J799,0)</f>
        <v>0</v>
      </c>
      <c r="BF799" s="169">
        <f>IF(N799="snížená",J799,0)</f>
        <v>0</v>
      </c>
      <c r="BG799" s="169">
        <f>IF(N799="zákl. přenesená",J799,0)</f>
        <v>0</v>
      </c>
      <c r="BH799" s="169">
        <f>IF(N799="sníž. přenesená",J799,0)</f>
        <v>0</v>
      </c>
      <c r="BI799" s="169">
        <f>IF(N799="nulová",J799,0)</f>
        <v>0</v>
      </c>
      <c r="BJ799" s="17" t="s">
        <v>21</v>
      </c>
      <c r="BK799" s="169">
        <f>ROUND(I799*H799,2)</f>
        <v>0</v>
      </c>
      <c r="BL799" s="17" t="s">
        <v>246</v>
      </c>
      <c r="BM799" s="168" t="s">
        <v>1682</v>
      </c>
    </row>
    <row r="800" spans="2:65" s="1" customFormat="1" ht="48" customHeight="1">
      <c r="B800" s="156"/>
      <c r="C800" s="179" t="s">
        <v>1683</v>
      </c>
      <c r="D800" s="179" t="s">
        <v>226</v>
      </c>
      <c r="E800" s="180" t="s">
        <v>1684</v>
      </c>
      <c r="F800" s="181" t="s">
        <v>1685</v>
      </c>
      <c r="G800" s="182" t="s">
        <v>197</v>
      </c>
      <c r="H800" s="183">
        <v>446.6</v>
      </c>
      <c r="I800" s="184"/>
      <c r="J800" s="185">
        <f>ROUND(I800*H800,2)</f>
        <v>0</v>
      </c>
      <c r="K800" s="181" t="s">
        <v>172</v>
      </c>
      <c r="L800" s="186"/>
      <c r="M800" s="187" t="s">
        <v>1</v>
      </c>
      <c r="N800" s="188" t="s">
        <v>45</v>
      </c>
      <c r="O800" s="55"/>
      <c r="P800" s="166">
        <f>O800*H800</f>
        <v>0</v>
      </c>
      <c r="Q800" s="166">
        <v>1.2E-4</v>
      </c>
      <c r="R800" s="166">
        <f>Q800*H800</f>
        <v>5.3592000000000001E-2</v>
      </c>
      <c r="S800" s="166">
        <v>0</v>
      </c>
      <c r="T800" s="167">
        <f>S800*H800</f>
        <v>0</v>
      </c>
      <c r="AR800" s="168" t="s">
        <v>273</v>
      </c>
      <c r="AT800" s="168" t="s">
        <v>226</v>
      </c>
      <c r="AU800" s="168" t="s">
        <v>88</v>
      </c>
      <c r="AY800" s="17" t="s">
        <v>166</v>
      </c>
      <c r="BE800" s="169">
        <f>IF(N800="základní",J800,0)</f>
        <v>0</v>
      </c>
      <c r="BF800" s="169">
        <f>IF(N800="snížená",J800,0)</f>
        <v>0</v>
      </c>
      <c r="BG800" s="169">
        <f>IF(N800="zákl. přenesená",J800,0)</f>
        <v>0</v>
      </c>
      <c r="BH800" s="169">
        <f>IF(N800="sníž. přenesená",J800,0)</f>
        <v>0</v>
      </c>
      <c r="BI800" s="169">
        <f>IF(N800="nulová",J800,0)</f>
        <v>0</v>
      </c>
      <c r="BJ800" s="17" t="s">
        <v>21</v>
      </c>
      <c r="BK800" s="169">
        <f>ROUND(I800*H800,2)</f>
        <v>0</v>
      </c>
      <c r="BL800" s="17" t="s">
        <v>246</v>
      </c>
      <c r="BM800" s="168" t="s">
        <v>1686</v>
      </c>
    </row>
    <row r="801" spans="2:65" s="12" customFormat="1" ht="10.199999999999999">
      <c r="B801" s="170"/>
      <c r="D801" s="171" t="s">
        <v>175</v>
      </c>
      <c r="E801" s="172" t="s">
        <v>1</v>
      </c>
      <c r="F801" s="173" t="s">
        <v>1687</v>
      </c>
      <c r="H801" s="174">
        <v>406</v>
      </c>
      <c r="I801" s="175"/>
      <c r="L801" s="170"/>
      <c r="M801" s="176"/>
      <c r="N801" s="177"/>
      <c r="O801" s="177"/>
      <c r="P801" s="177"/>
      <c r="Q801" s="177"/>
      <c r="R801" s="177"/>
      <c r="S801" s="177"/>
      <c r="T801" s="178"/>
      <c r="AT801" s="172" t="s">
        <v>175</v>
      </c>
      <c r="AU801" s="172" t="s">
        <v>88</v>
      </c>
      <c r="AV801" s="12" t="s">
        <v>88</v>
      </c>
      <c r="AW801" s="12" t="s">
        <v>36</v>
      </c>
      <c r="AX801" s="12" t="s">
        <v>80</v>
      </c>
      <c r="AY801" s="172" t="s">
        <v>166</v>
      </c>
    </row>
    <row r="802" spans="2:65" s="12" customFormat="1" ht="10.199999999999999">
      <c r="B802" s="170"/>
      <c r="D802" s="171" t="s">
        <v>175</v>
      </c>
      <c r="E802" s="172" t="s">
        <v>1</v>
      </c>
      <c r="F802" s="173" t="s">
        <v>1688</v>
      </c>
      <c r="H802" s="174">
        <v>446.6</v>
      </c>
      <c r="I802" s="175"/>
      <c r="L802" s="170"/>
      <c r="M802" s="176"/>
      <c r="N802" s="177"/>
      <c r="O802" s="177"/>
      <c r="P802" s="177"/>
      <c r="Q802" s="177"/>
      <c r="R802" s="177"/>
      <c r="S802" s="177"/>
      <c r="T802" s="178"/>
      <c r="AT802" s="172" t="s">
        <v>175</v>
      </c>
      <c r="AU802" s="172" t="s">
        <v>88</v>
      </c>
      <c r="AV802" s="12" t="s">
        <v>88</v>
      </c>
      <c r="AW802" s="12" t="s">
        <v>36</v>
      </c>
      <c r="AX802" s="12" t="s">
        <v>21</v>
      </c>
      <c r="AY802" s="172" t="s">
        <v>166</v>
      </c>
    </row>
    <row r="803" spans="2:65" s="1" customFormat="1" ht="48" customHeight="1">
      <c r="B803" s="156"/>
      <c r="C803" s="157" t="s">
        <v>1689</v>
      </c>
      <c r="D803" s="157" t="s">
        <v>168</v>
      </c>
      <c r="E803" s="158" t="s">
        <v>1690</v>
      </c>
      <c r="F803" s="159" t="s">
        <v>1691</v>
      </c>
      <c r="G803" s="160" t="s">
        <v>191</v>
      </c>
      <c r="H803" s="161">
        <v>5.8999999999999997E-2</v>
      </c>
      <c r="I803" s="162"/>
      <c r="J803" s="163">
        <f>ROUND(I803*H803,2)</f>
        <v>0</v>
      </c>
      <c r="K803" s="159" t="s">
        <v>172</v>
      </c>
      <c r="L803" s="32"/>
      <c r="M803" s="164" t="s">
        <v>1</v>
      </c>
      <c r="N803" s="165" t="s">
        <v>45</v>
      </c>
      <c r="O803" s="55"/>
      <c r="P803" s="166">
        <f>O803*H803</f>
        <v>0</v>
      </c>
      <c r="Q803" s="166">
        <v>0</v>
      </c>
      <c r="R803" s="166">
        <f>Q803*H803</f>
        <v>0</v>
      </c>
      <c r="S803" s="166">
        <v>0</v>
      </c>
      <c r="T803" s="167">
        <f>S803*H803</f>
        <v>0</v>
      </c>
      <c r="AR803" s="168" t="s">
        <v>246</v>
      </c>
      <c r="AT803" s="168" t="s">
        <v>168</v>
      </c>
      <c r="AU803" s="168" t="s">
        <v>88</v>
      </c>
      <c r="AY803" s="17" t="s">
        <v>166</v>
      </c>
      <c r="BE803" s="169">
        <f>IF(N803="základní",J803,0)</f>
        <v>0</v>
      </c>
      <c r="BF803" s="169">
        <f>IF(N803="snížená",J803,0)</f>
        <v>0</v>
      </c>
      <c r="BG803" s="169">
        <f>IF(N803="zákl. přenesená",J803,0)</f>
        <v>0</v>
      </c>
      <c r="BH803" s="169">
        <f>IF(N803="sníž. přenesená",J803,0)</f>
        <v>0</v>
      </c>
      <c r="BI803" s="169">
        <f>IF(N803="nulová",J803,0)</f>
        <v>0</v>
      </c>
      <c r="BJ803" s="17" t="s">
        <v>21</v>
      </c>
      <c r="BK803" s="169">
        <f>ROUND(I803*H803,2)</f>
        <v>0</v>
      </c>
      <c r="BL803" s="17" t="s">
        <v>246</v>
      </c>
      <c r="BM803" s="168" t="s">
        <v>1692</v>
      </c>
    </row>
    <row r="804" spans="2:65" s="11" customFormat="1" ht="22.8" customHeight="1">
      <c r="B804" s="143"/>
      <c r="D804" s="144" t="s">
        <v>79</v>
      </c>
      <c r="E804" s="154" t="s">
        <v>1693</v>
      </c>
      <c r="F804" s="154" t="s">
        <v>1694</v>
      </c>
      <c r="I804" s="146"/>
      <c r="J804" s="155">
        <f>BK804</f>
        <v>0</v>
      </c>
      <c r="L804" s="143"/>
      <c r="M804" s="148"/>
      <c r="N804" s="149"/>
      <c r="O804" s="149"/>
      <c r="P804" s="150">
        <f>SUM(P805:P862)</f>
        <v>0</v>
      </c>
      <c r="Q804" s="149"/>
      <c r="R804" s="150">
        <f>SUM(R805:R862)</f>
        <v>2.0715021100000008</v>
      </c>
      <c r="S804" s="149"/>
      <c r="T804" s="151">
        <f>SUM(T805:T862)</f>
        <v>0</v>
      </c>
      <c r="AR804" s="144" t="s">
        <v>88</v>
      </c>
      <c r="AT804" s="152" t="s">
        <v>79</v>
      </c>
      <c r="AU804" s="152" t="s">
        <v>21</v>
      </c>
      <c r="AY804" s="144" t="s">
        <v>166</v>
      </c>
      <c r="BK804" s="153">
        <f>SUM(BK805:BK862)</f>
        <v>0</v>
      </c>
    </row>
    <row r="805" spans="2:65" s="1" customFormat="1" ht="36" customHeight="1">
      <c r="B805" s="156"/>
      <c r="C805" s="157" t="s">
        <v>1695</v>
      </c>
      <c r="D805" s="157" t="s">
        <v>168</v>
      </c>
      <c r="E805" s="158" t="s">
        <v>1696</v>
      </c>
      <c r="F805" s="159" t="s">
        <v>1697</v>
      </c>
      <c r="G805" s="160" t="s">
        <v>197</v>
      </c>
      <c r="H805" s="161">
        <v>51.712000000000003</v>
      </c>
      <c r="I805" s="162"/>
      <c r="J805" s="163">
        <f>ROUND(I805*H805,2)</f>
        <v>0</v>
      </c>
      <c r="K805" s="159" t="s">
        <v>172</v>
      </c>
      <c r="L805" s="32"/>
      <c r="M805" s="164" t="s">
        <v>1</v>
      </c>
      <c r="N805" s="165" t="s">
        <v>45</v>
      </c>
      <c r="O805" s="55"/>
      <c r="P805" s="166">
        <f>O805*H805</f>
        <v>0</v>
      </c>
      <c r="Q805" s="166">
        <v>0</v>
      </c>
      <c r="R805" s="166">
        <f>Q805*H805</f>
        <v>0</v>
      </c>
      <c r="S805" s="166">
        <v>0</v>
      </c>
      <c r="T805" s="167">
        <f>S805*H805</f>
        <v>0</v>
      </c>
      <c r="AR805" s="168" t="s">
        <v>246</v>
      </c>
      <c r="AT805" s="168" t="s">
        <v>168</v>
      </c>
      <c r="AU805" s="168" t="s">
        <v>88</v>
      </c>
      <c r="AY805" s="17" t="s">
        <v>166</v>
      </c>
      <c r="BE805" s="169">
        <f>IF(N805="základní",J805,0)</f>
        <v>0</v>
      </c>
      <c r="BF805" s="169">
        <f>IF(N805="snížená",J805,0)</f>
        <v>0</v>
      </c>
      <c r="BG805" s="169">
        <f>IF(N805="zákl. přenesená",J805,0)</f>
        <v>0</v>
      </c>
      <c r="BH805" s="169">
        <f>IF(N805="sníž. přenesená",J805,0)</f>
        <v>0</v>
      </c>
      <c r="BI805" s="169">
        <f>IF(N805="nulová",J805,0)</f>
        <v>0</v>
      </c>
      <c r="BJ805" s="17" t="s">
        <v>21</v>
      </c>
      <c r="BK805" s="169">
        <f>ROUND(I805*H805,2)</f>
        <v>0</v>
      </c>
      <c r="BL805" s="17" t="s">
        <v>246</v>
      </c>
      <c r="BM805" s="168" t="s">
        <v>1698</v>
      </c>
    </row>
    <row r="806" spans="2:65" s="12" customFormat="1" ht="10.199999999999999">
      <c r="B806" s="170"/>
      <c r="D806" s="171" t="s">
        <v>175</v>
      </c>
      <c r="E806" s="172" t="s">
        <v>1</v>
      </c>
      <c r="F806" s="173" t="s">
        <v>1699</v>
      </c>
      <c r="H806" s="174">
        <v>31.712</v>
      </c>
      <c r="I806" s="175"/>
      <c r="L806" s="170"/>
      <c r="M806" s="176"/>
      <c r="N806" s="177"/>
      <c r="O806" s="177"/>
      <c r="P806" s="177"/>
      <c r="Q806" s="177"/>
      <c r="R806" s="177"/>
      <c r="S806" s="177"/>
      <c r="T806" s="178"/>
      <c r="AT806" s="172" t="s">
        <v>175</v>
      </c>
      <c r="AU806" s="172" t="s">
        <v>88</v>
      </c>
      <c r="AV806" s="12" t="s">
        <v>88</v>
      </c>
      <c r="AW806" s="12" t="s">
        <v>36</v>
      </c>
      <c r="AX806" s="12" t="s">
        <v>80</v>
      </c>
      <c r="AY806" s="172" t="s">
        <v>166</v>
      </c>
    </row>
    <row r="807" spans="2:65" s="12" customFormat="1" ht="10.199999999999999">
      <c r="B807" s="170"/>
      <c r="D807" s="171" t="s">
        <v>175</v>
      </c>
      <c r="E807" s="172" t="s">
        <v>1</v>
      </c>
      <c r="F807" s="173" t="s">
        <v>1700</v>
      </c>
      <c r="H807" s="174">
        <v>12.25</v>
      </c>
      <c r="I807" s="175"/>
      <c r="L807" s="170"/>
      <c r="M807" s="176"/>
      <c r="N807" s="177"/>
      <c r="O807" s="177"/>
      <c r="P807" s="177"/>
      <c r="Q807" s="177"/>
      <c r="R807" s="177"/>
      <c r="S807" s="177"/>
      <c r="T807" s="178"/>
      <c r="AT807" s="172" t="s">
        <v>175</v>
      </c>
      <c r="AU807" s="172" t="s">
        <v>88</v>
      </c>
      <c r="AV807" s="12" t="s">
        <v>88</v>
      </c>
      <c r="AW807" s="12" t="s">
        <v>36</v>
      </c>
      <c r="AX807" s="12" t="s">
        <v>80</v>
      </c>
      <c r="AY807" s="172" t="s">
        <v>166</v>
      </c>
    </row>
    <row r="808" spans="2:65" s="12" customFormat="1" ht="10.199999999999999">
      <c r="B808" s="170"/>
      <c r="D808" s="171" t="s">
        <v>175</v>
      </c>
      <c r="E808" s="172" t="s">
        <v>1</v>
      </c>
      <c r="F808" s="173" t="s">
        <v>1701</v>
      </c>
      <c r="H808" s="174">
        <v>5.65</v>
      </c>
      <c r="I808" s="175"/>
      <c r="L808" s="170"/>
      <c r="M808" s="176"/>
      <c r="N808" s="177"/>
      <c r="O808" s="177"/>
      <c r="P808" s="177"/>
      <c r="Q808" s="177"/>
      <c r="R808" s="177"/>
      <c r="S808" s="177"/>
      <c r="T808" s="178"/>
      <c r="AT808" s="172" t="s">
        <v>175</v>
      </c>
      <c r="AU808" s="172" t="s">
        <v>88</v>
      </c>
      <c r="AV808" s="12" t="s">
        <v>88</v>
      </c>
      <c r="AW808" s="12" t="s">
        <v>36</v>
      </c>
      <c r="AX808" s="12" t="s">
        <v>80</v>
      </c>
      <c r="AY808" s="172" t="s">
        <v>166</v>
      </c>
    </row>
    <row r="809" spans="2:65" s="12" customFormat="1" ht="10.199999999999999">
      <c r="B809" s="170"/>
      <c r="D809" s="171" t="s">
        <v>175</v>
      </c>
      <c r="E809" s="172" t="s">
        <v>1</v>
      </c>
      <c r="F809" s="173" t="s">
        <v>1702</v>
      </c>
      <c r="H809" s="174">
        <v>2.1</v>
      </c>
      <c r="I809" s="175"/>
      <c r="L809" s="170"/>
      <c r="M809" s="176"/>
      <c r="N809" s="177"/>
      <c r="O809" s="177"/>
      <c r="P809" s="177"/>
      <c r="Q809" s="177"/>
      <c r="R809" s="177"/>
      <c r="S809" s="177"/>
      <c r="T809" s="178"/>
      <c r="AT809" s="172" t="s">
        <v>175</v>
      </c>
      <c r="AU809" s="172" t="s">
        <v>88</v>
      </c>
      <c r="AV809" s="12" t="s">
        <v>88</v>
      </c>
      <c r="AW809" s="12" t="s">
        <v>36</v>
      </c>
      <c r="AX809" s="12" t="s">
        <v>80</v>
      </c>
      <c r="AY809" s="172" t="s">
        <v>166</v>
      </c>
    </row>
    <row r="810" spans="2:65" s="13" customFormat="1" ht="10.199999999999999">
      <c r="B810" s="194"/>
      <c r="D810" s="171" t="s">
        <v>175</v>
      </c>
      <c r="E810" s="195" t="s">
        <v>1</v>
      </c>
      <c r="F810" s="196" t="s">
        <v>367</v>
      </c>
      <c r="H810" s="197">
        <v>51.712000000000003</v>
      </c>
      <c r="I810" s="198"/>
      <c r="L810" s="194"/>
      <c r="M810" s="199"/>
      <c r="N810" s="200"/>
      <c r="O810" s="200"/>
      <c r="P810" s="200"/>
      <c r="Q810" s="200"/>
      <c r="R810" s="200"/>
      <c r="S810" s="200"/>
      <c r="T810" s="201"/>
      <c r="AT810" s="195" t="s">
        <v>175</v>
      </c>
      <c r="AU810" s="195" t="s">
        <v>88</v>
      </c>
      <c r="AV810" s="13" t="s">
        <v>173</v>
      </c>
      <c r="AW810" s="13" t="s">
        <v>36</v>
      </c>
      <c r="AX810" s="13" t="s">
        <v>21</v>
      </c>
      <c r="AY810" s="195" t="s">
        <v>166</v>
      </c>
    </row>
    <row r="811" spans="2:65" s="1" customFormat="1" ht="48" customHeight="1">
      <c r="B811" s="156"/>
      <c r="C811" s="179" t="s">
        <v>1703</v>
      </c>
      <c r="D811" s="179" t="s">
        <v>226</v>
      </c>
      <c r="E811" s="180" t="s">
        <v>1704</v>
      </c>
      <c r="F811" s="181" t="s">
        <v>1705</v>
      </c>
      <c r="G811" s="182" t="s">
        <v>197</v>
      </c>
      <c r="H811" s="183">
        <v>56.881</v>
      </c>
      <c r="I811" s="184"/>
      <c r="J811" s="185">
        <f>ROUND(I811*H811,2)</f>
        <v>0</v>
      </c>
      <c r="K811" s="181" t="s">
        <v>172</v>
      </c>
      <c r="L811" s="186"/>
      <c r="M811" s="187" t="s">
        <v>1</v>
      </c>
      <c r="N811" s="188" t="s">
        <v>45</v>
      </c>
      <c r="O811" s="55"/>
      <c r="P811" s="166">
        <f>O811*H811</f>
        <v>0</v>
      </c>
      <c r="Q811" s="166">
        <v>9.3100000000000006E-3</v>
      </c>
      <c r="R811" s="166">
        <f>Q811*H811</f>
        <v>0.52956211000000009</v>
      </c>
      <c r="S811" s="166">
        <v>0</v>
      </c>
      <c r="T811" s="167">
        <f>S811*H811</f>
        <v>0</v>
      </c>
      <c r="AR811" s="168" t="s">
        <v>273</v>
      </c>
      <c r="AT811" s="168" t="s">
        <v>226</v>
      </c>
      <c r="AU811" s="168" t="s">
        <v>88</v>
      </c>
      <c r="AY811" s="17" t="s">
        <v>166</v>
      </c>
      <c r="BE811" s="169">
        <f>IF(N811="základní",J811,0)</f>
        <v>0</v>
      </c>
      <c r="BF811" s="169">
        <f>IF(N811="snížená",J811,0)</f>
        <v>0</v>
      </c>
      <c r="BG811" s="169">
        <f>IF(N811="zákl. přenesená",J811,0)</f>
        <v>0</v>
      </c>
      <c r="BH811" s="169">
        <f>IF(N811="sníž. přenesená",J811,0)</f>
        <v>0</v>
      </c>
      <c r="BI811" s="169">
        <f>IF(N811="nulová",J811,0)</f>
        <v>0</v>
      </c>
      <c r="BJ811" s="17" t="s">
        <v>21</v>
      </c>
      <c r="BK811" s="169">
        <f>ROUND(I811*H811,2)</f>
        <v>0</v>
      </c>
      <c r="BL811" s="17" t="s">
        <v>246</v>
      </c>
      <c r="BM811" s="168" t="s">
        <v>1706</v>
      </c>
    </row>
    <row r="812" spans="2:65" s="12" customFormat="1" ht="10.199999999999999">
      <c r="B812" s="170"/>
      <c r="D812" s="171" t="s">
        <v>175</v>
      </c>
      <c r="E812" s="172" t="s">
        <v>1</v>
      </c>
      <c r="F812" s="173" t="s">
        <v>1707</v>
      </c>
      <c r="H812" s="174">
        <v>56.881</v>
      </c>
      <c r="I812" s="175"/>
      <c r="L812" s="170"/>
      <c r="M812" s="176"/>
      <c r="N812" s="177"/>
      <c r="O812" s="177"/>
      <c r="P812" s="177"/>
      <c r="Q812" s="177"/>
      <c r="R812" s="177"/>
      <c r="S812" s="177"/>
      <c r="T812" s="178"/>
      <c r="AT812" s="172" t="s">
        <v>175</v>
      </c>
      <c r="AU812" s="172" t="s">
        <v>88</v>
      </c>
      <c r="AV812" s="12" t="s">
        <v>88</v>
      </c>
      <c r="AW812" s="12" t="s">
        <v>36</v>
      </c>
      <c r="AX812" s="12" t="s">
        <v>21</v>
      </c>
      <c r="AY812" s="172" t="s">
        <v>166</v>
      </c>
    </row>
    <row r="813" spans="2:65" s="1" customFormat="1" ht="24" customHeight="1">
      <c r="B813" s="156"/>
      <c r="C813" s="179" t="s">
        <v>1708</v>
      </c>
      <c r="D813" s="179" t="s">
        <v>226</v>
      </c>
      <c r="E813" s="180" t="s">
        <v>1709</v>
      </c>
      <c r="F813" s="181" t="s">
        <v>1710</v>
      </c>
      <c r="G813" s="182" t="s">
        <v>197</v>
      </c>
      <c r="H813" s="183">
        <v>56.082000000000001</v>
      </c>
      <c r="I813" s="184"/>
      <c r="J813" s="185">
        <f>ROUND(I813*H813,2)</f>
        <v>0</v>
      </c>
      <c r="K813" s="181" t="s">
        <v>1</v>
      </c>
      <c r="L813" s="186"/>
      <c r="M813" s="187" t="s">
        <v>1</v>
      </c>
      <c r="N813" s="188" t="s">
        <v>45</v>
      </c>
      <c r="O813" s="55"/>
      <c r="P813" s="166">
        <f>O813*H813</f>
        <v>0</v>
      </c>
      <c r="Q813" s="166">
        <v>0</v>
      </c>
      <c r="R813" s="166">
        <f>Q813*H813</f>
        <v>0</v>
      </c>
      <c r="S813" s="166">
        <v>0</v>
      </c>
      <c r="T813" s="167">
        <f>S813*H813</f>
        <v>0</v>
      </c>
      <c r="AR813" s="168" t="s">
        <v>273</v>
      </c>
      <c r="AT813" s="168" t="s">
        <v>226</v>
      </c>
      <c r="AU813" s="168" t="s">
        <v>88</v>
      </c>
      <c r="AY813" s="17" t="s">
        <v>166</v>
      </c>
      <c r="BE813" s="169">
        <f>IF(N813="základní",J813,0)</f>
        <v>0</v>
      </c>
      <c r="BF813" s="169">
        <f>IF(N813="snížená",J813,0)</f>
        <v>0</v>
      </c>
      <c r="BG813" s="169">
        <f>IF(N813="zákl. přenesená",J813,0)</f>
        <v>0</v>
      </c>
      <c r="BH813" s="169">
        <f>IF(N813="sníž. přenesená",J813,0)</f>
        <v>0</v>
      </c>
      <c r="BI813" s="169">
        <f>IF(N813="nulová",J813,0)</f>
        <v>0</v>
      </c>
      <c r="BJ813" s="17" t="s">
        <v>21</v>
      </c>
      <c r="BK813" s="169">
        <f>ROUND(I813*H813,2)</f>
        <v>0</v>
      </c>
      <c r="BL813" s="17" t="s">
        <v>246</v>
      </c>
      <c r="BM813" s="168" t="s">
        <v>1711</v>
      </c>
    </row>
    <row r="814" spans="2:65" s="12" customFormat="1" ht="10.199999999999999">
      <c r="B814" s="170"/>
      <c r="D814" s="171" t="s">
        <v>175</v>
      </c>
      <c r="E814" s="172" t="s">
        <v>1</v>
      </c>
      <c r="F814" s="173" t="s">
        <v>1712</v>
      </c>
      <c r="H814" s="174">
        <v>26.443999999999999</v>
      </c>
      <c r="I814" s="175"/>
      <c r="L814" s="170"/>
      <c r="M814" s="176"/>
      <c r="N814" s="177"/>
      <c r="O814" s="177"/>
      <c r="P814" s="177"/>
      <c r="Q814" s="177"/>
      <c r="R814" s="177"/>
      <c r="S814" s="177"/>
      <c r="T814" s="178"/>
      <c r="AT814" s="172" t="s">
        <v>175</v>
      </c>
      <c r="AU814" s="172" t="s">
        <v>88</v>
      </c>
      <c r="AV814" s="12" t="s">
        <v>88</v>
      </c>
      <c r="AW814" s="12" t="s">
        <v>36</v>
      </c>
      <c r="AX814" s="12" t="s">
        <v>80</v>
      </c>
      <c r="AY814" s="172" t="s">
        <v>166</v>
      </c>
    </row>
    <row r="815" spans="2:65" s="12" customFormat="1" ht="10.199999999999999">
      <c r="B815" s="170"/>
      <c r="D815" s="171" t="s">
        <v>175</v>
      </c>
      <c r="E815" s="172" t="s">
        <v>1</v>
      </c>
      <c r="F815" s="173" t="s">
        <v>1713</v>
      </c>
      <c r="H815" s="174">
        <v>2.0529999999999999</v>
      </c>
      <c r="I815" s="175"/>
      <c r="L815" s="170"/>
      <c r="M815" s="176"/>
      <c r="N815" s="177"/>
      <c r="O815" s="177"/>
      <c r="P815" s="177"/>
      <c r="Q815" s="177"/>
      <c r="R815" s="177"/>
      <c r="S815" s="177"/>
      <c r="T815" s="178"/>
      <c r="AT815" s="172" t="s">
        <v>175</v>
      </c>
      <c r="AU815" s="172" t="s">
        <v>88</v>
      </c>
      <c r="AV815" s="12" t="s">
        <v>88</v>
      </c>
      <c r="AW815" s="12" t="s">
        <v>36</v>
      </c>
      <c r="AX815" s="12" t="s">
        <v>80</v>
      </c>
      <c r="AY815" s="172" t="s">
        <v>166</v>
      </c>
    </row>
    <row r="816" spans="2:65" s="12" customFormat="1" ht="10.199999999999999">
      <c r="B816" s="170"/>
      <c r="D816" s="171" t="s">
        <v>175</v>
      </c>
      <c r="E816" s="172" t="s">
        <v>1</v>
      </c>
      <c r="F816" s="173" t="s">
        <v>1714</v>
      </c>
      <c r="H816" s="174">
        <v>8.2669999999999995</v>
      </c>
      <c r="I816" s="175"/>
      <c r="L816" s="170"/>
      <c r="M816" s="176"/>
      <c r="N816" s="177"/>
      <c r="O816" s="177"/>
      <c r="P816" s="177"/>
      <c r="Q816" s="177"/>
      <c r="R816" s="177"/>
      <c r="S816" s="177"/>
      <c r="T816" s="178"/>
      <c r="AT816" s="172" t="s">
        <v>175</v>
      </c>
      <c r="AU816" s="172" t="s">
        <v>88</v>
      </c>
      <c r="AV816" s="12" t="s">
        <v>88</v>
      </c>
      <c r="AW816" s="12" t="s">
        <v>36</v>
      </c>
      <c r="AX816" s="12" t="s">
        <v>80</v>
      </c>
      <c r="AY816" s="172" t="s">
        <v>166</v>
      </c>
    </row>
    <row r="817" spans="2:65" s="12" customFormat="1" ht="10.199999999999999">
      <c r="B817" s="170"/>
      <c r="D817" s="171" t="s">
        <v>175</v>
      </c>
      <c r="E817" s="172" t="s">
        <v>1</v>
      </c>
      <c r="F817" s="173" t="s">
        <v>1715</v>
      </c>
      <c r="H817" s="174">
        <v>5.9009999999999998</v>
      </c>
      <c r="I817" s="175"/>
      <c r="L817" s="170"/>
      <c r="M817" s="176"/>
      <c r="N817" s="177"/>
      <c r="O817" s="177"/>
      <c r="P817" s="177"/>
      <c r="Q817" s="177"/>
      <c r="R817" s="177"/>
      <c r="S817" s="177"/>
      <c r="T817" s="178"/>
      <c r="AT817" s="172" t="s">
        <v>175</v>
      </c>
      <c r="AU817" s="172" t="s">
        <v>88</v>
      </c>
      <c r="AV817" s="12" t="s">
        <v>88</v>
      </c>
      <c r="AW817" s="12" t="s">
        <v>36</v>
      </c>
      <c r="AX817" s="12" t="s">
        <v>80</v>
      </c>
      <c r="AY817" s="172" t="s">
        <v>166</v>
      </c>
    </row>
    <row r="818" spans="2:65" s="12" customFormat="1" ht="10.199999999999999">
      <c r="B818" s="170"/>
      <c r="D818" s="171" t="s">
        <v>175</v>
      </c>
      <c r="E818" s="172" t="s">
        <v>1</v>
      </c>
      <c r="F818" s="173" t="s">
        <v>1716</v>
      </c>
      <c r="H818" s="174">
        <v>5.8760000000000003</v>
      </c>
      <c r="I818" s="175"/>
      <c r="L818" s="170"/>
      <c r="M818" s="176"/>
      <c r="N818" s="177"/>
      <c r="O818" s="177"/>
      <c r="P818" s="177"/>
      <c r="Q818" s="177"/>
      <c r="R818" s="177"/>
      <c r="S818" s="177"/>
      <c r="T818" s="178"/>
      <c r="AT818" s="172" t="s">
        <v>175</v>
      </c>
      <c r="AU818" s="172" t="s">
        <v>88</v>
      </c>
      <c r="AV818" s="12" t="s">
        <v>88</v>
      </c>
      <c r="AW818" s="12" t="s">
        <v>36</v>
      </c>
      <c r="AX818" s="12" t="s">
        <v>80</v>
      </c>
      <c r="AY818" s="172" t="s">
        <v>166</v>
      </c>
    </row>
    <row r="819" spans="2:65" s="12" customFormat="1" ht="10.199999999999999">
      <c r="B819" s="170"/>
      <c r="D819" s="171" t="s">
        <v>175</v>
      </c>
      <c r="E819" s="172" t="s">
        <v>1</v>
      </c>
      <c r="F819" s="173" t="s">
        <v>1717</v>
      </c>
      <c r="H819" s="174">
        <v>3.1309999999999998</v>
      </c>
      <c r="I819" s="175"/>
      <c r="L819" s="170"/>
      <c r="M819" s="176"/>
      <c r="N819" s="177"/>
      <c r="O819" s="177"/>
      <c r="P819" s="177"/>
      <c r="Q819" s="177"/>
      <c r="R819" s="177"/>
      <c r="S819" s="177"/>
      <c r="T819" s="178"/>
      <c r="AT819" s="172" t="s">
        <v>175</v>
      </c>
      <c r="AU819" s="172" t="s">
        <v>88</v>
      </c>
      <c r="AV819" s="12" t="s">
        <v>88</v>
      </c>
      <c r="AW819" s="12" t="s">
        <v>36</v>
      </c>
      <c r="AX819" s="12" t="s">
        <v>80</v>
      </c>
      <c r="AY819" s="172" t="s">
        <v>166</v>
      </c>
    </row>
    <row r="820" spans="2:65" s="12" customFormat="1" ht="10.199999999999999">
      <c r="B820" s="170"/>
      <c r="D820" s="171" t="s">
        <v>175</v>
      </c>
      <c r="E820" s="172" t="s">
        <v>1</v>
      </c>
      <c r="F820" s="173" t="s">
        <v>1718</v>
      </c>
      <c r="H820" s="174">
        <v>4.41</v>
      </c>
      <c r="I820" s="175"/>
      <c r="L820" s="170"/>
      <c r="M820" s="176"/>
      <c r="N820" s="177"/>
      <c r="O820" s="177"/>
      <c r="P820" s="177"/>
      <c r="Q820" s="177"/>
      <c r="R820" s="177"/>
      <c r="S820" s="177"/>
      <c r="T820" s="178"/>
      <c r="AT820" s="172" t="s">
        <v>175</v>
      </c>
      <c r="AU820" s="172" t="s">
        <v>88</v>
      </c>
      <c r="AV820" s="12" t="s">
        <v>88</v>
      </c>
      <c r="AW820" s="12" t="s">
        <v>36</v>
      </c>
      <c r="AX820" s="12" t="s">
        <v>80</v>
      </c>
      <c r="AY820" s="172" t="s">
        <v>166</v>
      </c>
    </row>
    <row r="821" spans="2:65" s="13" customFormat="1" ht="10.199999999999999">
      <c r="B821" s="194"/>
      <c r="D821" s="171" t="s">
        <v>175</v>
      </c>
      <c r="E821" s="195" t="s">
        <v>1</v>
      </c>
      <c r="F821" s="196" t="s">
        <v>367</v>
      </c>
      <c r="H821" s="197">
        <v>56.081999999999994</v>
      </c>
      <c r="I821" s="198"/>
      <c r="L821" s="194"/>
      <c r="M821" s="199"/>
      <c r="N821" s="200"/>
      <c r="O821" s="200"/>
      <c r="P821" s="200"/>
      <c r="Q821" s="200"/>
      <c r="R821" s="200"/>
      <c r="S821" s="200"/>
      <c r="T821" s="201"/>
      <c r="AT821" s="195" t="s">
        <v>175</v>
      </c>
      <c r="AU821" s="195" t="s">
        <v>88</v>
      </c>
      <c r="AV821" s="13" t="s">
        <v>173</v>
      </c>
      <c r="AW821" s="13" t="s">
        <v>36</v>
      </c>
      <c r="AX821" s="13" t="s">
        <v>21</v>
      </c>
      <c r="AY821" s="195" t="s">
        <v>166</v>
      </c>
    </row>
    <row r="822" spans="2:65" s="1" customFormat="1" ht="24" customHeight="1">
      <c r="B822" s="156"/>
      <c r="C822" s="179" t="s">
        <v>1719</v>
      </c>
      <c r="D822" s="179" t="s">
        <v>226</v>
      </c>
      <c r="E822" s="180" t="s">
        <v>1720</v>
      </c>
      <c r="F822" s="181" t="s">
        <v>1721</v>
      </c>
      <c r="G822" s="182" t="s">
        <v>197</v>
      </c>
      <c r="H822" s="183">
        <v>5.4539999999999997</v>
      </c>
      <c r="I822" s="184"/>
      <c r="J822" s="185">
        <f>ROUND(I822*H822,2)</f>
        <v>0</v>
      </c>
      <c r="K822" s="181" t="s">
        <v>1</v>
      </c>
      <c r="L822" s="186"/>
      <c r="M822" s="187" t="s">
        <v>1</v>
      </c>
      <c r="N822" s="188" t="s">
        <v>45</v>
      </c>
      <c r="O822" s="55"/>
      <c r="P822" s="166">
        <f>O822*H822</f>
        <v>0</v>
      </c>
      <c r="Q822" s="166">
        <v>0</v>
      </c>
      <c r="R822" s="166">
        <f>Q822*H822</f>
        <v>0</v>
      </c>
      <c r="S822" s="166">
        <v>0</v>
      </c>
      <c r="T822" s="167">
        <f>S822*H822</f>
        <v>0</v>
      </c>
      <c r="AR822" s="168" t="s">
        <v>273</v>
      </c>
      <c r="AT822" s="168" t="s">
        <v>226</v>
      </c>
      <c r="AU822" s="168" t="s">
        <v>88</v>
      </c>
      <c r="AY822" s="17" t="s">
        <v>166</v>
      </c>
      <c r="BE822" s="169">
        <f>IF(N822="základní",J822,0)</f>
        <v>0</v>
      </c>
      <c r="BF822" s="169">
        <f>IF(N822="snížená",J822,0)</f>
        <v>0</v>
      </c>
      <c r="BG822" s="169">
        <f>IF(N822="zákl. přenesená",J822,0)</f>
        <v>0</v>
      </c>
      <c r="BH822" s="169">
        <f>IF(N822="sníž. přenesená",J822,0)</f>
        <v>0</v>
      </c>
      <c r="BI822" s="169">
        <f>IF(N822="nulová",J822,0)</f>
        <v>0</v>
      </c>
      <c r="BJ822" s="17" t="s">
        <v>21</v>
      </c>
      <c r="BK822" s="169">
        <f>ROUND(I822*H822,2)</f>
        <v>0</v>
      </c>
      <c r="BL822" s="17" t="s">
        <v>246</v>
      </c>
      <c r="BM822" s="168" t="s">
        <v>1722</v>
      </c>
    </row>
    <row r="823" spans="2:65" s="12" customFormat="1" ht="10.199999999999999">
      <c r="B823" s="170"/>
      <c r="D823" s="171" t="s">
        <v>175</v>
      </c>
      <c r="E823" s="172" t="s">
        <v>1</v>
      </c>
      <c r="F823" s="173" t="s">
        <v>999</v>
      </c>
      <c r="H823" s="174">
        <v>3.6360000000000001</v>
      </c>
      <c r="I823" s="175"/>
      <c r="L823" s="170"/>
      <c r="M823" s="176"/>
      <c r="N823" s="177"/>
      <c r="O823" s="177"/>
      <c r="P823" s="177"/>
      <c r="Q823" s="177"/>
      <c r="R823" s="177"/>
      <c r="S823" s="177"/>
      <c r="T823" s="178"/>
      <c r="AT823" s="172" t="s">
        <v>175</v>
      </c>
      <c r="AU823" s="172" t="s">
        <v>88</v>
      </c>
      <c r="AV823" s="12" t="s">
        <v>88</v>
      </c>
      <c r="AW823" s="12" t="s">
        <v>36</v>
      </c>
      <c r="AX823" s="12" t="s">
        <v>80</v>
      </c>
      <c r="AY823" s="172" t="s">
        <v>166</v>
      </c>
    </row>
    <row r="824" spans="2:65" s="12" customFormat="1" ht="10.199999999999999">
      <c r="B824" s="170"/>
      <c r="D824" s="171" t="s">
        <v>175</v>
      </c>
      <c r="E824" s="172" t="s">
        <v>1</v>
      </c>
      <c r="F824" s="173" t="s">
        <v>1723</v>
      </c>
      <c r="H824" s="174">
        <v>1.8180000000000001</v>
      </c>
      <c r="I824" s="175"/>
      <c r="L824" s="170"/>
      <c r="M824" s="176"/>
      <c r="N824" s="177"/>
      <c r="O824" s="177"/>
      <c r="P824" s="177"/>
      <c r="Q824" s="177"/>
      <c r="R824" s="177"/>
      <c r="S824" s="177"/>
      <c r="T824" s="178"/>
      <c r="AT824" s="172" t="s">
        <v>175</v>
      </c>
      <c r="AU824" s="172" t="s">
        <v>88</v>
      </c>
      <c r="AV824" s="12" t="s">
        <v>88</v>
      </c>
      <c r="AW824" s="12" t="s">
        <v>36</v>
      </c>
      <c r="AX824" s="12" t="s">
        <v>80</v>
      </c>
      <c r="AY824" s="172" t="s">
        <v>166</v>
      </c>
    </row>
    <row r="825" spans="2:65" s="13" customFormat="1" ht="10.199999999999999">
      <c r="B825" s="194"/>
      <c r="D825" s="171" t="s">
        <v>175</v>
      </c>
      <c r="E825" s="195" t="s">
        <v>1</v>
      </c>
      <c r="F825" s="196" t="s">
        <v>367</v>
      </c>
      <c r="H825" s="197">
        <v>5.4540000000000006</v>
      </c>
      <c r="I825" s="198"/>
      <c r="L825" s="194"/>
      <c r="M825" s="199"/>
      <c r="N825" s="200"/>
      <c r="O825" s="200"/>
      <c r="P825" s="200"/>
      <c r="Q825" s="200"/>
      <c r="R825" s="200"/>
      <c r="S825" s="200"/>
      <c r="T825" s="201"/>
      <c r="AT825" s="195" t="s">
        <v>175</v>
      </c>
      <c r="AU825" s="195" t="s">
        <v>88</v>
      </c>
      <c r="AV825" s="13" t="s">
        <v>173</v>
      </c>
      <c r="AW825" s="13" t="s">
        <v>36</v>
      </c>
      <c r="AX825" s="13" t="s">
        <v>21</v>
      </c>
      <c r="AY825" s="195" t="s">
        <v>166</v>
      </c>
    </row>
    <row r="826" spans="2:65" s="1" customFormat="1" ht="36" customHeight="1">
      <c r="B826" s="156"/>
      <c r="C826" s="157" t="s">
        <v>1724</v>
      </c>
      <c r="D826" s="157" t="s">
        <v>168</v>
      </c>
      <c r="E826" s="158" t="s">
        <v>1725</v>
      </c>
      <c r="F826" s="159" t="s">
        <v>1726</v>
      </c>
      <c r="G826" s="160" t="s">
        <v>223</v>
      </c>
      <c r="H826" s="161">
        <v>17</v>
      </c>
      <c r="I826" s="162"/>
      <c r="J826" s="163">
        <f>ROUND(I826*H826,2)</f>
        <v>0</v>
      </c>
      <c r="K826" s="159" t="s">
        <v>172</v>
      </c>
      <c r="L826" s="32"/>
      <c r="M826" s="164" t="s">
        <v>1</v>
      </c>
      <c r="N826" s="165" t="s">
        <v>45</v>
      </c>
      <c r="O826" s="55"/>
      <c r="P826" s="166">
        <f>O826*H826</f>
        <v>0</v>
      </c>
      <c r="Q826" s="166">
        <v>0</v>
      </c>
      <c r="R826" s="166">
        <f>Q826*H826</f>
        <v>0</v>
      </c>
      <c r="S826" s="166">
        <v>0</v>
      </c>
      <c r="T826" s="167">
        <f>S826*H826</f>
        <v>0</v>
      </c>
      <c r="AR826" s="168" t="s">
        <v>246</v>
      </c>
      <c r="AT826" s="168" t="s">
        <v>168</v>
      </c>
      <c r="AU826" s="168" t="s">
        <v>88</v>
      </c>
      <c r="AY826" s="17" t="s">
        <v>166</v>
      </c>
      <c r="BE826" s="169">
        <f>IF(N826="základní",J826,0)</f>
        <v>0</v>
      </c>
      <c r="BF826" s="169">
        <f>IF(N826="snížená",J826,0)</f>
        <v>0</v>
      </c>
      <c r="BG826" s="169">
        <f>IF(N826="zákl. přenesená",J826,0)</f>
        <v>0</v>
      </c>
      <c r="BH826" s="169">
        <f>IF(N826="sníž. přenesená",J826,0)</f>
        <v>0</v>
      </c>
      <c r="BI826" s="169">
        <f>IF(N826="nulová",J826,0)</f>
        <v>0</v>
      </c>
      <c r="BJ826" s="17" t="s">
        <v>21</v>
      </c>
      <c r="BK826" s="169">
        <f>ROUND(I826*H826,2)</f>
        <v>0</v>
      </c>
      <c r="BL826" s="17" t="s">
        <v>246</v>
      </c>
      <c r="BM826" s="168" t="s">
        <v>1727</v>
      </c>
    </row>
    <row r="827" spans="2:65" s="1" customFormat="1" ht="36" customHeight="1">
      <c r="B827" s="156"/>
      <c r="C827" s="179" t="s">
        <v>1728</v>
      </c>
      <c r="D827" s="179" t="s">
        <v>226</v>
      </c>
      <c r="E827" s="180" t="s">
        <v>1729</v>
      </c>
      <c r="F827" s="181" t="s">
        <v>1730</v>
      </c>
      <c r="G827" s="182" t="s">
        <v>223</v>
      </c>
      <c r="H827" s="183">
        <v>4</v>
      </c>
      <c r="I827" s="184"/>
      <c r="J827" s="185">
        <f>ROUND(I827*H827,2)</f>
        <v>0</v>
      </c>
      <c r="K827" s="181" t="s">
        <v>172</v>
      </c>
      <c r="L827" s="186"/>
      <c r="M827" s="187" t="s">
        <v>1</v>
      </c>
      <c r="N827" s="188" t="s">
        <v>45</v>
      </c>
      <c r="O827" s="55"/>
      <c r="P827" s="166">
        <f>O827*H827</f>
        <v>0</v>
      </c>
      <c r="Q827" s="166">
        <v>1.6E-2</v>
      </c>
      <c r="R827" s="166">
        <f>Q827*H827</f>
        <v>6.4000000000000001E-2</v>
      </c>
      <c r="S827" s="166">
        <v>0</v>
      </c>
      <c r="T827" s="167">
        <f>S827*H827</f>
        <v>0</v>
      </c>
      <c r="AR827" s="168" t="s">
        <v>273</v>
      </c>
      <c r="AT827" s="168" t="s">
        <v>226</v>
      </c>
      <c r="AU827" s="168" t="s">
        <v>88</v>
      </c>
      <c r="AY827" s="17" t="s">
        <v>166</v>
      </c>
      <c r="BE827" s="169">
        <f>IF(N827="základní",J827,0)</f>
        <v>0</v>
      </c>
      <c r="BF827" s="169">
        <f>IF(N827="snížená",J827,0)</f>
        <v>0</v>
      </c>
      <c r="BG827" s="169">
        <f>IF(N827="zákl. přenesená",J827,0)</f>
        <v>0</v>
      </c>
      <c r="BH827" s="169">
        <f>IF(N827="sníž. přenesená",J827,0)</f>
        <v>0</v>
      </c>
      <c r="BI827" s="169">
        <f>IF(N827="nulová",J827,0)</f>
        <v>0</v>
      </c>
      <c r="BJ827" s="17" t="s">
        <v>21</v>
      </c>
      <c r="BK827" s="169">
        <f>ROUND(I827*H827,2)</f>
        <v>0</v>
      </c>
      <c r="BL827" s="17" t="s">
        <v>246</v>
      </c>
      <c r="BM827" s="168" t="s">
        <v>1731</v>
      </c>
    </row>
    <row r="828" spans="2:65" s="1" customFormat="1" ht="36" customHeight="1">
      <c r="B828" s="156"/>
      <c r="C828" s="179" t="s">
        <v>1732</v>
      </c>
      <c r="D828" s="179" t="s">
        <v>226</v>
      </c>
      <c r="E828" s="180" t="s">
        <v>1733</v>
      </c>
      <c r="F828" s="181" t="s">
        <v>1734</v>
      </c>
      <c r="G828" s="182" t="s">
        <v>223</v>
      </c>
      <c r="H828" s="183">
        <v>4</v>
      </c>
      <c r="I828" s="184"/>
      <c r="J828" s="185">
        <f>ROUND(I828*H828,2)</f>
        <v>0</v>
      </c>
      <c r="K828" s="181" t="s">
        <v>172</v>
      </c>
      <c r="L828" s="186"/>
      <c r="M828" s="187" t="s">
        <v>1</v>
      </c>
      <c r="N828" s="188" t="s">
        <v>45</v>
      </c>
      <c r="O828" s="55"/>
      <c r="P828" s="166">
        <f>O828*H828</f>
        <v>0</v>
      </c>
      <c r="Q828" s="166">
        <v>1.4E-2</v>
      </c>
      <c r="R828" s="166">
        <f>Q828*H828</f>
        <v>5.6000000000000001E-2</v>
      </c>
      <c r="S828" s="166">
        <v>0</v>
      </c>
      <c r="T828" s="167">
        <f>S828*H828</f>
        <v>0</v>
      </c>
      <c r="AR828" s="168" t="s">
        <v>273</v>
      </c>
      <c r="AT828" s="168" t="s">
        <v>226</v>
      </c>
      <c r="AU828" s="168" t="s">
        <v>88</v>
      </c>
      <c r="AY828" s="17" t="s">
        <v>166</v>
      </c>
      <c r="BE828" s="169">
        <f>IF(N828="základní",J828,0)</f>
        <v>0</v>
      </c>
      <c r="BF828" s="169">
        <f>IF(N828="snížená",J828,0)</f>
        <v>0</v>
      </c>
      <c r="BG828" s="169">
        <f>IF(N828="zákl. přenesená",J828,0)</f>
        <v>0</v>
      </c>
      <c r="BH828" s="169">
        <f>IF(N828="sníž. přenesená",J828,0)</f>
        <v>0</v>
      </c>
      <c r="BI828" s="169">
        <f>IF(N828="nulová",J828,0)</f>
        <v>0</v>
      </c>
      <c r="BJ828" s="17" t="s">
        <v>21</v>
      </c>
      <c r="BK828" s="169">
        <f>ROUND(I828*H828,2)</f>
        <v>0</v>
      </c>
      <c r="BL828" s="17" t="s">
        <v>246</v>
      </c>
      <c r="BM828" s="168" t="s">
        <v>1735</v>
      </c>
    </row>
    <row r="829" spans="2:65" s="12" customFormat="1" ht="10.199999999999999">
      <c r="B829" s="170"/>
      <c r="D829" s="171" t="s">
        <v>175</v>
      </c>
      <c r="E829" s="172" t="s">
        <v>1</v>
      </c>
      <c r="F829" s="173" t="s">
        <v>1736</v>
      </c>
      <c r="H829" s="174">
        <v>4</v>
      </c>
      <c r="I829" s="175"/>
      <c r="L829" s="170"/>
      <c r="M829" s="176"/>
      <c r="N829" s="177"/>
      <c r="O829" s="177"/>
      <c r="P829" s="177"/>
      <c r="Q829" s="177"/>
      <c r="R829" s="177"/>
      <c r="S829" s="177"/>
      <c r="T829" s="178"/>
      <c r="AT829" s="172" t="s">
        <v>175</v>
      </c>
      <c r="AU829" s="172" t="s">
        <v>88</v>
      </c>
      <c r="AV829" s="12" t="s">
        <v>88</v>
      </c>
      <c r="AW829" s="12" t="s">
        <v>36</v>
      </c>
      <c r="AX829" s="12" t="s">
        <v>21</v>
      </c>
      <c r="AY829" s="172" t="s">
        <v>166</v>
      </c>
    </row>
    <row r="830" spans="2:65" s="1" customFormat="1" ht="24" customHeight="1">
      <c r="B830" s="156"/>
      <c r="C830" s="157" t="s">
        <v>1737</v>
      </c>
      <c r="D830" s="157" t="s">
        <v>168</v>
      </c>
      <c r="E830" s="158" t="s">
        <v>1738</v>
      </c>
      <c r="F830" s="159" t="s">
        <v>1739</v>
      </c>
      <c r="G830" s="160" t="s">
        <v>223</v>
      </c>
      <c r="H830" s="161">
        <v>1</v>
      </c>
      <c r="I830" s="162"/>
      <c r="J830" s="163">
        <f>ROUND(I830*H830,2)</f>
        <v>0</v>
      </c>
      <c r="K830" s="159" t="s">
        <v>172</v>
      </c>
      <c r="L830" s="32"/>
      <c r="M830" s="164" t="s">
        <v>1</v>
      </c>
      <c r="N830" s="165" t="s">
        <v>45</v>
      </c>
      <c r="O830" s="55"/>
      <c r="P830" s="166">
        <f>O830*H830</f>
        <v>0</v>
      </c>
      <c r="Q830" s="166">
        <v>0</v>
      </c>
      <c r="R830" s="166">
        <f>Q830*H830</f>
        <v>0</v>
      </c>
      <c r="S830" s="166">
        <v>0</v>
      </c>
      <c r="T830" s="167">
        <f>S830*H830</f>
        <v>0</v>
      </c>
      <c r="AR830" s="168" t="s">
        <v>246</v>
      </c>
      <c r="AT830" s="168" t="s">
        <v>168</v>
      </c>
      <c r="AU830" s="168" t="s">
        <v>88</v>
      </c>
      <c r="AY830" s="17" t="s">
        <v>166</v>
      </c>
      <c r="BE830" s="169">
        <f>IF(N830="základní",J830,0)</f>
        <v>0</v>
      </c>
      <c r="BF830" s="169">
        <f>IF(N830="snížená",J830,0)</f>
        <v>0</v>
      </c>
      <c r="BG830" s="169">
        <f>IF(N830="zákl. přenesená",J830,0)</f>
        <v>0</v>
      </c>
      <c r="BH830" s="169">
        <f>IF(N830="sníž. přenesená",J830,0)</f>
        <v>0</v>
      </c>
      <c r="BI830" s="169">
        <f>IF(N830="nulová",J830,0)</f>
        <v>0</v>
      </c>
      <c r="BJ830" s="17" t="s">
        <v>21</v>
      </c>
      <c r="BK830" s="169">
        <f>ROUND(I830*H830,2)</f>
        <v>0</v>
      </c>
      <c r="BL830" s="17" t="s">
        <v>246</v>
      </c>
      <c r="BM830" s="168" t="s">
        <v>1740</v>
      </c>
    </row>
    <row r="831" spans="2:65" s="1" customFormat="1" ht="36" customHeight="1">
      <c r="B831" s="156"/>
      <c r="C831" s="179" t="s">
        <v>1741</v>
      </c>
      <c r="D831" s="179" t="s">
        <v>226</v>
      </c>
      <c r="E831" s="180" t="s">
        <v>1742</v>
      </c>
      <c r="F831" s="181" t="s">
        <v>1743</v>
      </c>
      <c r="G831" s="182" t="s">
        <v>223</v>
      </c>
      <c r="H831" s="183">
        <v>2</v>
      </c>
      <c r="I831" s="184"/>
      <c r="J831" s="185">
        <f>ROUND(I831*H831,2)</f>
        <v>0</v>
      </c>
      <c r="K831" s="181" t="s">
        <v>172</v>
      </c>
      <c r="L831" s="186"/>
      <c r="M831" s="187" t="s">
        <v>1</v>
      </c>
      <c r="N831" s="188" t="s">
        <v>45</v>
      </c>
      <c r="O831" s="55"/>
      <c r="P831" s="166">
        <f>O831*H831</f>
        <v>0</v>
      </c>
      <c r="Q831" s="166">
        <v>1.2999999999999999E-2</v>
      </c>
      <c r="R831" s="166">
        <f>Q831*H831</f>
        <v>2.5999999999999999E-2</v>
      </c>
      <c r="S831" s="166">
        <v>0</v>
      </c>
      <c r="T831" s="167">
        <f>S831*H831</f>
        <v>0</v>
      </c>
      <c r="AR831" s="168" t="s">
        <v>273</v>
      </c>
      <c r="AT831" s="168" t="s">
        <v>226</v>
      </c>
      <c r="AU831" s="168" t="s">
        <v>88</v>
      </c>
      <c r="AY831" s="17" t="s">
        <v>166</v>
      </c>
      <c r="BE831" s="169">
        <f>IF(N831="základní",J831,0)</f>
        <v>0</v>
      </c>
      <c r="BF831" s="169">
        <f>IF(N831="snížená",J831,0)</f>
        <v>0</v>
      </c>
      <c r="BG831" s="169">
        <f>IF(N831="zákl. přenesená",J831,0)</f>
        <v>0</v>
      </c>
      <c r="BH831" s="169">
        <f>IF(N831="sníž. přenesená",J831,0)</f>
        <v>0</v>
      </c>
      <c r="BI831" s="169">
        <f>IF(N831="nulová",J831,0)</f>
        <v>0</v>
      </c>
      <c r="BJ831" s="17" t="s">
        <v>21</v>
      </c>
      <c r="BK831" s="169">
        <f>ROUND(I831*H831,2)</f>
        <v>0</v>
      </c>
      <c r="BL831" s="17" t="s">
        <v>246</v>
      </c>
      <c r="BM831" s="168" t="s">
        <v>1744</v>
      </c>
    </row>
    <row r="832" spans="2:65" s="1" customFormat="1" ht="48" customHeight="1">
      <c r="B832" s="156"/>
      <c r="C832" s="179" t="s">
        <v>1745</v>
      </c>
      <c r="D832" s="179" t="s">
        <v>226</v>
      </c>
      <c r="E832" s="180" t="s">
        <v>1746</v>
      </c>
      <c r="F832" s="181" t="s">
        <v>1747</v>
      </c>
      <c r="G832" s="182" t="s">
        <v>223</v>
      </c>
      <c r="H832" s="183">
        <v>7</v>
      </c>
      <c r="I832" s="184"/>
      <c r="J832" s="185">
        <f>ROUND(I832*H832,2)</f>
        <v>0</v>
      </c>
      <c r="K832" s="181" t="s">
        <v>172</v>
      </c>
      <c r="L832" s="186"/>
      <c r="M832" s="187" t="s">
        <v>1</v>
      </c>
      <c r="N832" s="188" t="s">
        <v>45</v>
      </c>
      <c r="O832" s="55"/>
      <c r="P832" s="166">
        <f>O832*H832</f>
        <v>0</v>
      </c>
      <c r="Q832" s="166">
        <v>2.5000000000000001E-2</v>
      </c>
      <c r="R832" s="166">
        <f>Q832*H832</f>
        <v>0.17500000000000002</v>
      </c>
      <c r="S832" s="166">
        <v>0</v>
      </c>
      <c r="T832" s="167">
        <f>S832*H832</f>
        <v>0</v>
      </c>
      <c r="AR832" s="168" t="s">
        <v>273</v>
      </c>
      <c r="AT832" s="168" t="s">
        <v>226</v>
      </c>
      <c r="AU832" s="168" t="s">
        <v>88</v>
      </c>
      <c r="AY832" s="17" t="s">
        <v>166</v>
      </c>
      <c r="BE832" s="169">
        <f>IF(N832="základní",J832,0)</f>
        <v>0</v>
      </c>
      <c r="BF832" s="169">
        <f>IF(N832="snížená",J832,0)</f>
        <v>0</v>
      </c>
      <c r="BG832" s="169">
        <f>IF(N832="zákl. přenesená",J832,0)</f>
        <v>0</v>
      </c>
      <c r="BH832" s="169">
        <f>IF(N832="sníž. přenesená",J832,0)</f>
        <v>0</v>
      </c>
      <c r="BI832" s="169">
        <f>IF(N832="nulová",J832,0)</f>
        <v>0</v>
      </c>
      <c r="BJ832" s="17" t="s">
        <v>21</v>
      </c>
      <c r="BK832" s="169">
        <f>ROUND(I832*H832,2)</f>
        <v>0</v>
      </c>
      <c r="BL832" s="17" t="s">
        <v>246</v>
      </c>
      <c r="BM832" s="168" t="s">
        <v>1748</v>
      </c>
    </row>
    <row r="833" spans="2:65" s="12" customFormat="1" ht="10.199999999999999">
      <c r="B833" s="170"/>
      <c r="D833" s="171" t="s">
        <v>175</v>
      </c>
      <c r="E833" s="172" t="s">
        <v>1</v>
      </c>
      <c r="F833" s="173" t="s">
        <v>1749</v>
      </c>
      <c r="H833" s="174">
        <v>7</v>
      </c>
      <c r="I833" s="175"/>
      <c r="L833" s="170"/>
      <c r="M833" s="176"/>
      <c r="N833" s="177"/>
      <c r="O833" s="177"/>
      <c r="P833" s="177"/>
      <c r="Q833" s="177"/>
      <c r="R833" s="177"/>
      <c r="S833" s="177"/>
      <c r="T833" s="178"/>
      <c r="AT833" s="172" t="s">
        <v>175</v>
      </c>
      <c r="AU833" s="172" t="s">
        <v>88</v>
      </c>
      <c r="AV833" s="12" t="s">
        <v>88</v>
      </c>
      <c r="AW833" s="12" t="s">
        <v>36</v>
      </c>
      <c r="AX833" s="12" t="s">
        <v>21</v>
      </c>
      <c r="AY833" s="172" t="s">
        <v>166</v>
      </c>
    </row>
    <row r="834" spans="2:65" s="1" customFormat="1" ht="36" customHeight="1">
      <c r="B834" s="156"/>
      <c r="C834" s="157" t="s">
        <v>1750</v>
      </c>
      <c r="D834" s="157" t="s">
        <v>168</v>
      </c>
      <c r="E834" s="158" t="s">
        <v>1751</v>
      </c>
      <c r="F834" s="159" t="s">
        <v>1752</v>
      </c>
      <c r="G834" s="160" t="s">
        <v>223</v>
      </c>
      <c r="H834" s="161">
        <v>1</v>
      </c>
      <c r="I834" s="162"/>
      <c r="J834" s="163">
        <f t="shared" ref="J834:J850" si="30">ROUND(I834*H834,2)</f>
        <v>0</v>
      </c>
      <c r="K834" s="159" t="s">
        <v>172</v>
      </c>
      <c r="L834" s="32"/>
      <c r="M834" s="164" t="s">
        <v>1</v>
      </c>
      <c r="N834" s="165" t="s">
        <v>45</v>
      </c>
      <c r="O834" s="55"/>
      <c r="P834" s="166">
        <f t="shared" ref="P834:P850" si="31">O834*H834</f>
        <v>0</v>
      </c>
      <c r="Q834" s="166">
        <v>0</v>
      </c>
      <c r="R834" s="166">
        <f t="shared" ref="R834:R850" si="32">Q834*H834</f>
        <v>0</v>
      </c>
      <c r="S834" s="166">
        <v>0</v>
      </c>
      <c r="T834" s="167">
        <f t="shared" ref="T834:T850" si="33">S834*H834</f>
        <v>0</v>
      </c>
      <c r="AR834" s="168" t="s">
        <v>246</v>
      </c>
      <c r="AT834" s="168" t="s">
        <v>168</v>
      </c>
      <c r="AU834" s="168" t="s">
        <v>88</v>
      </c>
      <c r="AY834" s="17" t="s">
        <v>166</v>
      </c>
      <c r="BE834" s="169">
        <f t="shared" ref="BE834:BE850" si="34">IF(N834="základní",J834,0)</f>
        <v>0</v>
      </c>
      <c r="BF834" s="169">
        <f t="shared" ref="BF834:BF850" si="35">IF(N834="snížená",J834,0)</f>
        <v>0</v>
      </c>
      <c r="BG834" s="169">
        <f t="shared" ref="BG834:BG850" si="36">IF(N834="zákl. přenesená",J834,0)</f>
        <v>0</v>
      </c>
      <c r="BH834" s="169">
        <f t="shared" ref="BH834:BH850" si="37">IF(N834="sníž. přenesená",J834,0)</f>
        <v>0</v>
      </c>
      <c r="BI834" s="169">
        <f t="shared" ref="BI834:BI850" si="38">IF(N834="nulová",J834,0)</f>
        <v>0</v>
      </c>
      <c r="BJ834" s="17" t="s">
        <v>21</v>
      </c>
      <c r="BK834" s="169">
        <f t="shared" ref="BK834:BK850" si="39">ROUND(I834*H834,2)</f>
        <v>0</v>
      </c>
      <c r="BL834" s="17" t="s">
        <v>246</v>
      </c>
      <c r="BM834" s="168" t="s">
        <v>1753</v>
      </c>
    </row>
    <row r="835" spans="2:65" s="1" customFormat="1" ht="60" customHeight="1">
      <c r="B835" s="156"/>
      <c r="C835" s="179" t="s">
        <v>1754</v>
      </c>
      <c r="D835" s="179" t="s">
        <v>226</v>
      </c>
      <c r="E835" s="180" t="s">
        <v>1755</v>
      </c>
      <c r="F835" s="181" t="s">
        <v>1756</v>
      </c>
      <c r="G835" s="182" t="s">
        <v>223</v>
      </c>
      <c r="H835" s="183">
        <v>1</v>
      </c>
      <c r="I835" s="184"/>
      <c r="J835" s="185">
        <f t="shared" si="30"/>
        <v>0</v>
      </c>
      <c r="K835" s="181" t="s">
        <v>172</v>
      </c>
      <c r="L835" s="186"/>
      <c r="M835" s="187" t="s">
        <v>1</v>
      </c>
      <c r="N835" s="188" t="s">
        <v>45</v>
      </c>
      <c r="O835" s="55"/>
      <c r="P835" s="166">
        <f t="shared" si="31"/>
        <v>0</v>
      </c>
      <c r="Q835" s="166">
        <v>3.7999999999999999E-2</v>
      </c>
      <c r="R835" s="166">
        <f t="shared" si="32"/>
        <v>3.7999999999999999E-2</v>
      </c>
      <c r="S835" s="166">
        <v>0</v>
      </c>
      <c r="T835" s="167">
        <f t="shared" si="33"/>
        <v>0</v>
      </c>
      <c r="AR835" s="168" t="s">
        <v>273</v>
      </c>
      <c r="AT835" s="168" t="s">
        <v>226</v>
      </c>
      <c r="AU835" s="168" t="s">
        <v>88</v>
      </c>
      <c r="AY835" s="17" t="s">
        <v>166</v>
      </c>
      <c r="BE835" s="169">
        <f t="shared" si="34"/>
        <v>0</v>
      </c>
      <c r="BF835" s="169">
        <f t="shared" si="35"/>
        <v>0</v>
      </c>
      <c r="BG835" s="169">
        <f t="shared" si="36"/>
        <v>0</v>
      </c>
      <c r="BH835" s="169">
        <f t="shared" si="37"/>
        <v>0</v>
      </c>
      <c r="BI835" s="169">
        <f t="shared" si="38"/>
        <v>0</v>
      </c>
      <c r="BJ835" s="17" t="s">
        <v>21</v>
      </c>
      <c r="BK835" s="169">
        <f t="shared" si="39"/>
        <v>0</v>
      </c>
      <c r="BL835" s="17" t="s">
        <v>246</v>
      </c>
      <c r="BM835" s="168" t="s">
        <v>1757</v>
      </c>
    </row>
    <row r="836" spans="2:65" s="1" customFormat="1" ht="36" customHeight="1">
      <c r="B836" s="156"/>
      <c r="C836" s="157" t="s">
        <v>1758</v>
      </c>
      <c r="D836" s="157" t="s">
        <v>168</v>
      </c>
      <c r="E836" s="158" t="s">
        <v>1759</v>
      </c>
      <c r="F836" s="159" t="s">
        <v>1760</v>
      </c>
      <c r="G836" s="160" t="s">
        <v>223</v>
      </c>
      <c r="H836" s="161">
        <v>1</v>
      </c>
      <c r="I836" s="162"/>
      <c r="J836" s="163">
        <f t="shared" si="30"/>
        <v>0</v>
      </c>
      <c r="K836" s="159" t="s">
        <v>172</v>
      </c>
      <c r="L836" s="32"/>
      <c r="M836" s="164" t="s">
        <v>1</v>
      </c>
      <c r="N836" s="165" t="s">
        <v>45</v>
      </c>
      <c r="O836" s="55"/>
      <c r="P836" s="166">
        <f t="shared" si="31"/>
        <v>0</v>
      </c>
      <c r="Q836" s="166">
        <v>8.7000000000000001E-4</v>
      </c>
      <c r="R836" s="166">
        <f t="shared" si="32"/>
        <v>8.7000000000000001E-4</v>
      </c>
      <c r="S836" s="166">
        <v>0</v>
      </c>
      <c r="T836" s="167">
        <f t="shared" si="33"/>
        <v>0</v>
      </c>
      <c r="AR836" s="168" t="s">
        <v>246</v>
      </c>
      <c r="AT836" s="168" t="s">
        <v>168</v>
      </c>
      <c r="AU836" s="168" t="s">
        <v>88</v>
      </c>
      <c r="AY836" s="17" t="s">
        <v>166</v>
      </c>
      <c r="BE836" s="169">
        <f t="shared" si="34"/>
        <v>0</v>
      </c>
      <c r="BF836" s="169">
        <f t="shared" si="35"/>
        <v>0</v>
      </c>
      <c r="BG836" s="169">
        <f t="shared" si="36"/>
        <v>0</v>
      </c>
      <c r="BH836" s="169">
        <f t="shared" si="37"/>
        <v>0</v>
      </c>
      <c r="BI836" s="169">
        <f t="shared" si="38"/>
        <v>0</v>
      </c>
      <c r="BJ836" s="17" t="s">
        <v>21</v>
      </c>
      <c r="BK836" s="169">
        <f t="shared" si="39"/>
        <v>0</v>
      </c>
      <c r="BL836" s="17" t="s">
        <v>246</v>
      </c>
      <c r="BM836" s="168" t="s">
        <v>1761</v>
      </c>
    </row>
    <row r="837" spans="2:65" s="1" customFormat="1" ht="24" customHeight="1">
      <c r="B837" s="156"/>
      <c r="C837" s="179" t="s">
        <v>1762</v>
      </c>
      <c r="D837" s="179" t="s">
        <v>226</v>
      </c>
      <c r="E837" s="180" t="s">
        <v>1763</v>
      </c>
      <c r="F837" s="181" t="s">
        <v>1764</v>
      </c>
      <c r="G837" s="182" t="s">
        <v>223</v>
      </c>
      <c r="H837" s="183">
        <v>1</v>
      </c>
      <c r="I837" s="184"/>
      <c r="J837" s="185">
        <f t="shared" si="30"/>
        <v>0</v>
      </c>
      <c r="K837" s="181" t="s">
        <v>1</v>
      </c>
      <c r="L837" s="186"/>
      <c r="M837" s="187" t="s">
        <v>1</v>
      </c>
      <c r="N837" s="188" t="s">
        <v>45</v>
      </c>
      <c r="O837" s="55"/>
      <c r="P837" s="166">
        <f t="shared" si="31"/>
        <v>0</v>
      </c>
      <c r="Q837" s="166">
        <v>0.18</v>
      </c>
      <c r="R837" s="166">
        <f t="shared" si="32"/>
        <v>0.18</v>
      </c>
      <c r="S837" s="166">
        <v>0</v>
      </c>
      <c r="T837" s="167">
        <f t="shared" si="33"/>
        <v>0</v>
      </c>
      <c r="AR837" s="168" t="s">
        <v>273</v>
      </c>
      <c r="AT837" s="168" t="s">
        <v>226</v>
      </c>
      <c r="AU837" s="168" t="s">
        <v>88</v>
      </c>
      <c r="AY837" s="17" t="s">
        <v>166</v>
      </c>
      <c r="BE837" s="169">
        <f t="shared" si="34"/>
        <v>0</v>
      </c>
      <c r="BF837" s="169">
        <f t="shared" si="35"/>
        <v>0</v>
      </c>
      <c r="BG837" s="169">
        <f t="shared" si="36"/>
        <v>0</v>
      </c>
      <c r="BH837" s="169">
        <f t="shared" si="37"/>
        <v>0</v>
      </c>
      <c r="BI837" s="169">
        <f t="shared" si="38"/>
        <v>0</v>
      </c>
      <c r="BJ837" s="17" t="s">
        <v>21</v>
      </c>
      <c r="BK837" s="169">
        <f t="shared" si="39"/>
        <v>0</v>
      </c>
      <c r="BL837" s="17" t="s">
        <v>246</v>
      </c>
      <c r="BM837" s="168" t="s">
        <v>1765</v>
      </c>
    </row>
    <row r="838" spans="2:65" s="1" customFormat="1" ht="36" customHeight="1">
      <c r="B838" s="156"/>
      <c r="C838" s="157" t="s">
        <v>1766</v>
      </c>
      <c r="D838" s="157" t="s">
        <v>168</v>
      </c>
      <c r="E838" s="158" t="s">
        <v>1767</v>
      </c>
      <c r="F838" s="159" t="s">
        <v>1768</v>
      </c>
      <c r="G838" s="160" t="s">
        <v>223</v>
      </c>
      <c r="H838" s="161">
        <v>6</v>
      </c>
      <c r="I838" s="162"/>
      <c r="J838" s="163">
        <f t="shared" si="30"/>
        <v>0</v>
      </c>
      <c r="K838" s="159" t="s">
        <v>172</v>
      </c>
      <c r="L838" s="32"/>
      <c r="M838" s="164" t="s">
        <v>1</v>
      </c>
      <c r="N838" s="165" t="s">
        <v>45</v>
      </c>
      <c r="O838" s="55"/>
      <c r="P838" s="166">
        <f t="shared" si="31"/>
        <v>0</v>
      </c>
      <c r="Q838" s="166">
        <v>4.4999999999999999E-4</v>
      </c>
      <c r="R838" s="166">
        <f t="shared" si="32"/>
        <v>2.7000000000000001E-3</v>
      </c>
      <c r="S838" s="166">
        <v>0</v>
      </c>
      <c r="T838" s="167">
        <f t="shared" si="33"/>
        <v>0</v>
      </c>
      <c r="AR838" s="168" t="s">
        <v>246</v>
      </c>
      <c r="AT838" s="168" t="s">
        <v>168</v>
      </c>
      <c r="AU838" s="168" t="s">
        <v>88</v>
      </c>
      <c r="AY838" s="17" t="s">
        <v>166</v>
      </c>
      <c r="BE838" s="169">
        <f t="shared" si="34"/>
        <v>0</v>
      </c>
      <c r="BF838" s="169">
        <f t="shared" si="35"/>
        <v>0</v>
      </c>
      <c r="BG838" s="169">
        <f t="shared" si="36"/>
        <v>0</v>
      </c>
      <c r="BH838" s="169">
        <f t="shared" si="37"/>
        <v>0</v>
      </c>
      <c r="BI838" s="169">
        <f t="shared" si="38"/>
        <v>0</v>
      </c>
      <c r="BJ838" s="17" t="s">
        <v>21</v>
      </c>
      <c r="BK838" s="169">
        <f t="shared" si="39"/>
        <v>0</v>
      </c>
      <c r="BL838" s="17" t="s">
        <v>246</v>
      </c>
      <c r="BM838" s="168" t="s">
        <v>1769</v>
      </c>
    </row>
    <row r="839" spans="2:65" s="1" customFormat="1" ht="36" customHeight="1">
      <c r="B839" s="156"/>
      <c r="C839" s="157" t="s">
        <v>1770</v>
      </c>
      <c r="D839" s="157" t="s">
        <v>168</v>
      </c>
      <c r="E839" s="158" t="s">
        <v>1771</v>
      </c>
      <c r="F839" s="159" t="s">
        <v>1772</v>
      </c>
      <c r="G839" s="160" t="s">
        <v>223</v>
      </c>
      <c r="H839" s="161">
        <v>13</v>
      </c>
      <c r="I839" s="162"/>
      <c r="J839" s="163">
        <f t="shared" si="30"/>
        <v>0</v>
      </c>
      <c r="K839" s="159" t="s">
        <v>172</v>
      </c>
      <c r="L839" s="32"/>
      <c r="M839" s="164" t="s">
        <v>1</v>
      </c>
      <c r="N839" s="165" t="s">
        <v>45</v>
      </c>
      <c r="O839" s="55"/>
      <c r="P839" s="166">
        <f t="shared" si="31"/>
        <v>0</v>
      </c>
      <c r="Q839" s="166">
        <v>4.6000000000000001E-4</v>
      </c>
      <c r="R839" s="166">
        <f t="shared" si="32"/>
        <v>5.9800000000000001E-3</v>
      </c>
      <c r="S839" s="166">
        <v>0</v>
      </c>
      <c r="T839" s="167">
        <f t="shared" si="33"/>
        <v>0</v>
      </c>
      <c r="AR839" s="168" t="s">
        <v>246</v>
      </c>
      <c r="AT839" s="168" t="s">
        <v>168</v>
      </c>
      <c r="AU839" s="168" t="s">
        <v>88</v>
      </c>
      <c r="AY839" s="17" t="s">
        <v>166</v>
      </c>
      <c r="BE839" s="169">
        <f t="shared" si="34"/>
        <v>0</v>
      </c>
      <c r="BF839" s="169">
        <f t="shared" si="35"/>
        <v>0</v>
      </c>
      <c r="BG839" s="169">
        <f t="shared" si="36"/>
        <v>0</v>
      </c>
      <c r="BH839" s="169">
        <f t="shared" si="37"/>
        <v>0</v>
      </c>
      <c r="BI839" s="169">
        <f t="shared" si="38"/>
        <v>0</v>
      </c>
      <c r="BJ839" s="17" t="s">
        <v>21</v>
      </c>
      <c r="BK839" s="169">
        <f t="shared" si="39"/>
        <v>0</v>
      </c>
      <c r="BL839" s="17" t="s">
        <v>246</v>
      </c>
      <c r="BM839" s="168" t="s">
        <v>1773</v>
      </c>
    </row>
    <row r="840" spans="2:65" s="1" customFormat="1" ht="36" customHeight="1">
      <c r="B840" s="156"/>
      <c r="C840" s="179" t="s">
        <v>1774</v>
      </c>
      <c r="D840" s="179" t="s">
        <v>226</v>
      </c>
      <c r="E840" s="180" t="s">
        <v>1775</v>
      </c>
      <c r="F840" s="181" t="s">
        <v>1776</v>
      </c>
      <c r="G840" s="182" t="s">
        <v>223</v>
      </c>
      <c r="H840" s="183">
        <v>6</v>
      </c>
      <c r="I840" s="184"/>
      <c r="J840" s="185">
        <f t="shared" si="30"/>
        <v>0</v>
      </c>
      <c r="K840" s="181" t="s">
        <v>172</v>
      </c>
      <c r="L840" s="186"/>
      <c r="M840" s="187" t="s">
        <v>1</v>
      </c>
      <c r="N840" s="188" t="s">
        <v>45</v>
      </c>
      <c r="O840" s="55"/>
      <c r="P840" s="166">
        <f t="shared" si="31"/>
        <v>0</v>
      </c>
      <c r="Q840" s="166">
        <v>1.6E-2</v>
      </c>
      <c r="R840" s="166">
        <f t="shared" si="32"/>
        <v>9.6000000000000002E-2</v>
      </c>
      <c r="S840" s="166">
        <v>0</v>
      </c>
      <c r="T840" s="167">
        <f t="shared" si="33"/>
        <v>0</v>
      </c>
      <c r="AR840" s="168" t="s">
        <v>273</v>
      </c>
      <c r="AT840" s="168" t="s">
        <v>226</v>
      </c>
      <c r="AU840" s="168" t="s">
        <v>88</v>
      </c>
      <c r="AY840" s="17" t="s">
        <v>166</v>
      </c>
      <c r="BE840" s="169">
        <f t="shared" si="34"/>
        <v>0</v>
      </c>
      <c r="BF840" s="169">
        <f t="shared" si="35"/>
        <v>0</v>
      </c>
      <c r="BG840" s="169">
        <f t="shared" si="36"/>
        <v>0</v>
      </c>
      <c r="BH840" s="169">
        <f t="shared" si="37"/>
        <v>0</v>
      </c>
      <c r="BI840" s="169">
        <f t="shared" si="38"/>
        <v>0</v>
      </c>
      <c r="BJ840" s="17" t="s">
        <v>21</v>
      </c>
      <c r="BK840" s="169">
        <f t="shared" si="39"/>
        <v>0</v>
      </c>
      <c r="BL840" s="17" t="s">
        <v>246</v>
      </c>
      <c r="BM840" s="168" t="s">
        <v>1777</v>
      </c>
    </row>
    <row r="841" spans="2:65" s="1" customFormat="1" ht="24" customHeight="1">
      <c r="B841" s="156"/>
      <c r="C841" s="179" t="s">
        <v>1778</v>
      </c>
      <c r="D841" s="179" t="s">
        <v>226</v>
      </c>
      <c r="E841" s="180" t="s">
        <v>1779</v>
      </c>
      <c r="F841" s="181" t="s">
        <v>1780</v>
      </c>
      <c r="G841" s="182" t="s">
        <v>223</v>
      </c>
      <c r="H841" s="183">
        <v>13</v>
      </c>
      <c r="I841" s="184"/>
      <c r="J841" s="185">
        <f t="shared" si="30"/>
        <v>0</v>
      </c>
      <c r="K841" s="181" t="s">
        <v>172</v>
      </c>
      <c r="L841" s="186"/>
      <c r="M841" s="187" t="s">
        <v>1</v>
      </c>
      <c r="N841" s="188" t="s">
        <v>45</v>
      </c>
      <c r="O841" s="55"/>
      <c r="P841" s="166">
        <f t="shared" si="31"/>
        <v>0</v>
      </c>
      <c r="Q841" s="166">
        <v>3.5000000000000003E-2</v>
      </c>
      <c r="R841" s="166">
        <f t="shared" si="32"/>
        <v>0.45500000000000007</v>
      </c>
      <c r="S841" s="166">
        <v>0</v>
      </c>
      <c r="T841" s="167">
        <f t="shared" si="33"/>
        <v>0</v>
      </c>
      <c r="AR841" s="168" t="s">
        <v>273</v>
      </c>
      <c r="AT841" s="168" t="s">
        <v>226</v>
      </c>
      <c r="AU841" s="168" t="s">
        <v>88</v>
      </c>
      <c r="AY841" s="17" t="s">
        <v>166</v>
      </c>
      <c r="BE841" s="169">
        <f t="shared" si="34"/>
        <v>0</v>
      </c>
      <c r="BF841" s="169">
        <f t="shared" si="35"/>
        <v>0</v>
      </c>
      <c r="BG841" s="169">
        <f t="shared" si="36"/>
        <v>0</v>
      </c>
      <c r="BH841" s="169">
        <f t="shared" si="37"/>
        <v>0</v>
      </c>
      <c r="BI841" s="169">
        <f t="shared" si="38"/>
        <v>0</v>
      </c>
      <c r="BJ841" s="17" t="s">
        <v>21</v>
      </c>
      <c r="BK841" s="169">
        <f t="shared" si="39"/>
        <v>0</v>
      </c>
      <c r="BL841" s="17" t="s">
        <v>246</v>
      </c>
      <c r="BM841" s="168" t="s">
        <v>1781</v>
      </c>
    </row>
    <row r="842" spans="2:65" s="1" customFormat="1" ht="24" customHeight="1">
      <c r="B842" s="156"/>
      <c r="C842" s="179" t="s">
        <v>1782</v>
      </c>
      <c r="D842" s="179" t="s">
        <v>226</v>
      </c>
      <c r="E842" s="180" t="s">
        <v>1783</v>
      </c>
      <c r="F842" s="181" t="s">
        <v>1784</v>
      </c>
      <c r="G842" s="182" t="s">
        <v>223</v>
      </c>
      <c r="H842" s="183">
        <v>1</v>
      </c>
      <c r="I842" s="184"/>
      <c r="J842" s="185">
        <f t="shared" si="30"/>
        <v>0</v>
      </c>
      <c r="K842" s="181" t="s">
        <v>172</v>
      </c>
      <c r="L842" s="186"/>
      <c r="M842" s="187" t="s">
        <v>1</v>
      </c>
      <c r="N842" s="188" t="s">
        <v>45</v>
      </c>
      <c r="O842" s="55"/>
      <c r="P842" s="166">
        <f t="shared" si="31"/>
        <v>0</v>
      </c>
      <c r="Q842" s="166">
        <v>3.5999999999999997E-2</v>
      </c>
      <c r="R842" s="166">
        <f t="shared" si="32"/>
        <v>3.5999999999999997E-2</v>
      </c>
      <c r="S842" s="166">
        <v>0</v>
      </c>
      <c r="T842" s="167">
        <f t="shared" si="33"/>
        <v>0</v>
      </c>
      <c r="AR842" s="168" t="s">
        <v>273</v>
      </c>
      <c r="AT842" s="168" t="s">
        <v>226</v>
      </c>
      <c r="AU842" s="168" t="s">
        <v>88</v>
      </c>
      <c r="AY842" s="17" t="s">
        <v>166</v>
      </c>
      <c r="BE842" s="169">
        <f t="shared" si="34"/>
        <v>0</v>
      </c>
      <c r="BF842" s="169">
        <f t="shared" si="35"/>
        <v>0</v>
      </c>
      <c r="BG842" s="169">
        <f t="shared" si="36"/>
        <v>0</v>
      </c>
      <c r="BH842" s="169">
        <f t="shared" si="37"/>
        <v>0</v>
      </c>
      <c r="BI842" s="169">
        <f t="shared" si="38"/>
        <v>0</v>
      </c>
      <c r="BJ842" s="17" t="s">
        <v>21</v>
      </c>
      <c r="BK842" s="169">
        <f t="shared" si="39"/>
        <v>0</v>
      </c>
      <c r="BL842" s="17" t="s">
        <v>246</v>
      </c>
      <c r="BM842" s="168" t="s">
        <v>1785</v>
      </c>
    </row>
    <row r="843" spans="2:65" s="1" customFormat="1" ht="36" customHeight="1">
      <c r="B843" s="156"/>
      <c r="C843" s="157" t="s">
        <v>1786</v>
      </c>
      <c r="D843" s="157" t="s">
        <v>168</v>
      </c>
      <c r="E843" s="158" t="s">
        <v>1787</v>
      </c>
      <c r="F843" s="159" t="s">
        <v>1788</v>
      </c>
      <c r="G843" s="160" t="s">
        <v>223</v>
      </c>
      <c r="H843" s="161">
        <v>1</v>
      </c>
      <c r="I843" s="162"/>
      <c r="J843" s="163">
        <f t="shared" si="30"/>
        <v>0</v>
      </c>
      <c r="K843" s="159" t="s">
        <v>172</v>
      </c>
      <c r="L843" s="32"/>
      <c r="M843" s="164" t="s">
        <v>1</v>
      </c>
      <c r="N843" s="165" t="s">
        <v>45</v>
      </c>
      <c r="O843" s="55"/>
      <c r="P843" s="166">
        <f t="shared" si="31"/>
        <v>0</v>
      </c>
      <c r="Q843" s="166">
        <v>4.0999999999999999E-4</v>
      </c>
      <c r="R843" s="166">
        <f t="shared" si="32"/>
        <v>4.0999999999999999E-4</v>
      </c>
      <c r="S843" s="166">
        <v>0</v>
      </c>
      <c r="T843" s="167">
        <f t="shared" si="33"/>
        <v>0</v>
      </c>
      <c r="AR843" s="168" t="s">
        <v>246</v>
      </c>
      <c r="AT843" s="168" t="s">
        <v>168</v>
      </c>
      <c r="AU843" s="168" t="s">
        <v>88</v>
      </c>
      <c r="AY843" s="17" t="s">
        <v>166</v>
      </c>
      <c r="BE843" s="169">
        <f t="shared" si="34"/>
        <v>0</v>
      </c>
      <c r="BF843" s="169">
        <f t="shared" si="35"/>
        <v>0</v>
      </c>
      <c r="BG843" s="169">
        <f t="shared" si="36"/>
        <v>0</v>
      </c>
      <c r="BH843" s="169">
        <f t="shared" si="37"/>
        <v>0</v>
      </c>
      <c r="BI843" s="169">
        <f t="shared" si="38"/>
        <v>0</v>
      </c>
      <c r="BJ843" s="17" t="s">
        <v>21</v>
      </c>
      <c r="BK843" s="169">
        <f t="shared" si="39"/>
        <v>0</v>
      </c>
      <c r="BL843" s="17" t="s">
        <v>246</v>
      </c>
      <c r="BM843" s="168" t="s">
        <v>1789</v>
      </c>
    </row>
    <row r="844" spans="2:65" s="1" customFormat="1" ht="24" customHeight="1">
      <c r="B844" s="156"/>
      <c r="C844" s="157" t="s">
        <v>1790</v>
      </c>
      <c r="D844" s="157" t="s">
        <v>168</v>
      </c>
      <c r="E844" s="158" t="s">
        <v>1791</v>
      </c>
      <c r="F844" s="159" t="s">
        <v>1792</v>
      </c>
      <c r="G844" s="160" t="s">
        <v>223</v>
      </c>
      <c r="H844" s="161">
        <v>4</v>
      </c>
      <c r="I844" s="162"/>
      <c r="J844" s="163">
        <f t="shared" si="30"/>
        <v>0</v>
      </c>
      <c r="K844" s="159" t="s">
        <v>172</v>
      </c>
      <c r="L844" s="32"/>
      <c r="M844" s="164" t="s">
        <v>1</v>
      </c>
      <c r="N844" s="165" t="s">
        <v>45</v>
      </c>
      <c r="O844" s="55"/>
      <c r="P844" s="166">
        <f t="shared" si="31"/>
        <v>0</v>
      </c>
      <c r="Q844" s="166">
        <v>0</v>
      </c>
      <c r="R844" s="166">
        <f t="shared" si="32"/>
        <v>0</v>
      </c>
      <c r="S844" s="166">
        <v>0</v>
      </c>
      <c r="T844" s="167">
        <f t="shared" si="33"/>
        <v>0</v>
      </c>
      <c r="AR844" s="168" t="s">
        <v>246</v>
      </c>
      <c r="AT844" s="168" t="s">
        <v>168</v>
      </c>
      <c r="AU844" s="168" t="s">
        <v>88</v>
      </c>
      <c r="AY844" s="17" t="s">
        <v>166</v>
      </c>
      <c r="BE844" s="169">
        <f t="shared" si="34"/>
        <v>0</v>
      </c>
      <c r="BF844" s="169">
        <f t="shared" si="35"/>
        <v>0</v>
      </c>
      <c r="BG844" s="169">
        <f t="shared" si="36"/>
        <v>0</v>
      </c>
      <c r="BH844" s="169">
        <f t="shared" si="37"/>
        <v>0</v>
      </c>
      <c r="BI844" s="169">
        <f t="shared" si="38"/>
        <v>0</v>
      </c>
      <c r="BJ844" s="17" t="s">
        <v>21</v>
      </c>
      <c r="BK844" s="169">
        <f t="shared" si="39"/>
        <v>0</v>
      </c>
      <c r="BL844" s="17" t="s">
        <v>246</v>
      </c>
      <c r="BM844" s="168" t="s">
        <v>1793</v>
      </c>
    </row>
    <row r="845" spans="2:65" s="1" customFormat="1" ht="36" customHeight="1">
      <c r="B845" s="156"/>
      <c r="C845" s="179" t="s">
        <v>1794</v>
      </c>
      <c r="D845" s="179" t="s">
        <v>226</v>
      </c>
      <c r="E845" s="180" t="s">
        <v>1795</v>
      </c>
      <c r="F845" s="181" t="s">
        <v>1796</v>
      </c>
      <c r="G845" s="182" t="s">
        <v>223</v>
      </c>
      <c r="H845" s="183">
        <v>3</v>
      </c>
      <c r="I845" s="184"/>
      <c r="J845" s="185">
        <f t="shared" si="30"/>
        <v>0</v>
      </c>
      <c r="K845" s="181" t="s">
        <v>172</v>
      </c>
      <c r="L845" s="186"/>
      <c r="M845" s="187" t="s">
        <v>1</v>
      </c>
      <c r="N845" s="188" t="s">
        <v>45</v>
      </c>
      <c r="O845" s="55"/>
      <c r="P845" s="166">
        <f t="shared" si="31"/>
        <v>0</v>
      </c>
      <c r="Q845" s="166">
        <v>1.8500000000000001E-3</v>
      </c>
      <c r="R845" s="166">
        <f t="shared" si="32"/>
        <v>5.5500000000000002E-3</v>
      </c>
      <c r="S845" s="166">
        <v>0</v>
      </c>
      <c r="T845" s="167">
        <f t="shared" si="33"/>
        <v>0</v>
      </c>
      <c r="AR845" s="168" t="s">
        <v>273</v>
      </c>
      <c r="AT845" s="168" t="s">
        <v>226</v>
      </c>
      <c r="AU845" s="168" t="s">
        <v>88</v>
      </c>
      <c r="AY845" s="17" t="s">
        <v>166</v>
      </c>
      <c r="BE845" s="169">
        <f t="shared" si="34"/>
        <v>0</v>
      </c>
      <c r="BF845" s="169">
        <f t="shared" si="35"/>
        <v>0</v>
      </c>
      <c r="BG845" s="169">
        <f t="shared" si="36"/>
        <v>0</v>
      </c>
      <c r="BH845" s="169">
        <f t="shared" si="37"/>
        <v>0</v>
      </c>
      <c r="BI845" s="169">
        <f t="shared" si="38"/>
        <v>0</v>
      </c>
      <c r="BJ845" s="17" t="s">
        <v>21</v>
      </c>
      <c r="BK845" s="169">
        <f t="shared" si="39"/>
        <v>0</v>
      </c>
      <c r="BL845" s="17" t="s">
        <v>246</v>
      </c>
      <c r="BM845" s="168" t="s">
        <v>1797</v>
      </c>
    </row>
    <row r="846" spans="2:65" s="1" customFormat="1" ht="36" customHeight="1">
      <c r="B846" s="156"/>
      <c r="C846" s="179" t="s">
        <v>1798</v>
      </c>
      <c r="D846" s="179" t="s">
        <v>226</v>
      </c>
      <c r="E846" s="180" t="s">
        <v>1799</v>
      </c>
      <c r="F846" s="181" t="s">
        <v>1800</v>
      </c>
      <c r="G846" s="182" t="s">
        <v>223</v>
      </c>
      <c r="H846" s="183">
        <v>1</v>
      </c>
      <c r="I846" s="184"/>
      <c r="J846" s="185">
        <f t="shared" si="30"/>
        <v>0</v>
      </c>
      <c r="K846" s="181" t="s">
        <v>172</v>
      </c>
      <c r="L846" s="186"/>
      <c r="M846" s="187" t="s">
        <v>1</v>
      </c>
      <c r="N846" s="188" t="s">
        <v>45</v>
      </c>
      <c r="O846" s="55"/>
      <c r="P846" s="166">
        <f t="shared" si="31"/>
        <v>0</v>
      </c>
      <c r="Q846" s="166">
        <v>2.0799999999999998E-3</v>
      </c>
      <c r="R846" s="166">
        <f t="shared" si="32"/>
        <v>2.0799999999999998E-3</v>
      </c>
      <c r="S846" s="166">
        <v>0</v>
      </c>
      <c r="T846" s="167">
        <f t="shared" si="33"/>
        <v>0</v>
      </c>
      <c r="AR846" s="168" t="s">
        <v>273</v>
      </c>
      <c r="AT846" s="168" t="s">
        <v>226</v>
      </c>
      <c r="AU846" s="168" t="s">
        <v>88</v>
      </c>
      <c r="AY846" s="17" t="s">
        <v>166</v>
      </c>
      <c r="BE846" s="169">
        <f t="shared" si="34"/>
        <v>0</v>
      </c>
      <c r="BF846" s="169">
        <f t="shared" si="35"/>
        <v>0</v>
      </c>
      <c r="BG846" s="169">
        <f t="shared" si="36"/>
        <v>0</v>
      </c>
      <c r="BH846" s="169">
        <f t="shared" si="37"/>
        <v>0</v>
      </c>
      <c r="BI846" s="169">
        <f t="shared" si="38"/>
        <v>0</v>
      </c>
      <c r="BJ846" s="17" t="s">
        <v>21</v>
      </c>
      <c r="BK846" s="169">
        <f t="shared" si="39"/>
        <v>0</v>
      </c>
      <c r="BL846" s="17" t="s">
        <v>246</v>
      </c>
      <c r="BM846" s="168" t="s">
        <v>1801</v>
      </c>
    </row>
    <row r="847" spans="2:65" s="1" customFormat="1" ht="36" customHeight="1">
      <c r="B847" s="156"/>
      <c r="C847" s="179" t="s">
        <v>1802</v>
      </c>
      <c r="D847" s="179" t="s">
        <v>226</v>
      </c>
      <c r="E847" s="180" t="s">
        <v>1803</v>
      </c>
      <c r="F847" s="181" t="s">
        <v>1804</v>
      </c>
      <c r="G847" s="182" t="s">
        <v>223</v>
      </c>
      <c r="H847" s="183">
        <v>1</v>
      </c>
      <c r="I847" s="184"/>
      <c r="J847" s="185">
        <f t="shared" si="30"/>
        <v>0</v>
      </c>
      <c r="K847" s="181" t="s">
        <v>172</v>
      </c>
      <c r="L847" s="186"/>
      <c r="M847" s="187" t="s">
        <v>1</v>
      </c>
      <c r="N847" s="188" t="s">
        <v>45</v>
      </c>
      <c r="O847" s="55"/>
      <c r="P847" s="166">
        <f t="shared" si="31"/>
        <v>0</v>
      </c>
      <c r="Q847" s="166">
        <v>3.3500000000000001E-3</v>
      </c>
      <c r="R847" s="166">
        <f t="shared" si="32"/>
        <v>3.3500000000000001E-3</v>
      </c>
      <c r="S847" s="166">
        <v>0</v>
      </c>
      <c r="T847" s="167">
        <f t="shared" si="33"/>
        <v>0</v>
      </c>
      <c r="AR847" s="168" t="s">
        <v>273</v>
      </c>
      <c r="AT847" s="168" t="s">
        <v>226</v>
      </c>
      <c r="AU847" s="168" t="s">
        <v>88</v>
      </c>
      <c r="AY847" s="17" t="s">
        <v>166</v>
      </c>
      <c r="BE847" s="169">
        <f t="shared" si="34"/>
        <v>0</v>
      </c>
      <c r="BF847" s="169">
        <f t="shared" si="35"/>
        <v>0</v>
      </c>
      <c r="BG847" s="169">
        <f t="shared" si="36"/>
        <v>0</v>
      </c>
      <c r="BH847" s="169">
        <f t="shared" si="37"/>
        <v>0</v>
      </c>
      <c r="BI847" s="169">
        <f t="shared" si="38"/>
        <v>0</v>
      </c>
      <c r="BJ847" s="17" t="s">
        <v>21</v>
      </c>
      <c r="BK847" s="169">
        <f t="shared" si="39"/>
        <v>0</v>
      </c>
      <c r="BL847" s="17" t="s">
        <v>246</v>
      </c>
      <c r="BM847" s="168" t="s">
        <v>1805</v>
      </c>
    </row>
    <row r="848" spans="2:65" s="1" customFormat="1" ht="16.5" customHeight="1">
      <c r="B848" s="156"/>
      <c r="C848" s="179" t="s">
        <v>1806</v>
      </c>
      <c r="D848" s="179" t="s">
        <v>226</v>
      </c>
      <c r="E848" s="180" t="s">
        <v>1807</v>
      </c>
      <c r="F848" s="181" t="s">
        <v>1808</v>
      </c>
      <c r="G848" s="182" t="s">
        <v>223</v>
      </c>
      <c r="H848" s="183">
        <v>20</v>
      </c>
      <c r="I848" s="184"/>
      <c r="J848" s="185">
        <f t="shared" si="30"/>
        <v>0</v>
      </c>
      <c r="K848" s="181" t="s">
        <v>1</v>
      </c>
      <c r="L848" s="186"/>
      <c r="M848" s="187" t="s">
        <v>1</v>
      </c>
      <c r="N848" s="188" t="s">
        <v>45</v>
      </c>
      <c r="O848" s="55"/>
      <c r="P848" s="166">
        <f t="shared" si="31"/>
        <v>0</v>
      </c>
      <c r="Q848" s="166">
        <v>0</v>
      </c>
      <c r="R848" s="166">
        <f t="shared" si="32"/>
        <v>0</v>
      </c>
      <c r="S848" s="166">
        <v>0</v>
      </c>
      <c r="T848" s="167">
        <f t="shared" si="33"/>
        <v>0</v>
      </c>
      <c r="AR848" s="168" t="s">
        <v>273</v>
      </c>
      <c r="AT848" s="168" t="s">
        <v>226</v>
      </c>
      <c r="AU848" s="168" t="s">
        <v>88</v>
      </c>
      <c r="AY848" s="17" t="s">
        <v>166</v>
      </c>
      <c r="BE848" s="169">
        <f t="shared" si="34"/>
        <v>0</v>
      </c>
      <c r="BF848" s="169">
        <f t="shared" si="35"/>
        <v>0</v>
      </c>
      <c r="BG848" s="169">
        <f t="shared" si="36"/>
        <v>0</v>
      </c>
      <c r="BH848" s="169">
        <f t="shared" si="37"/>
        <v>0</v>
      </c>
      <c r="BI848" s="169">
        <f t="shared" si="38"/>
        <v>0</v>
      </c>
      <c r="BJ848" s="17" t="s">
        <v>21</v>
      </c>
      <c r="BK848" s="169">
        <f t="shared" si="39"/>
        <v>0</v>
      </c>
      <c r="BL848" s="17" t="s">
        <v>246</v>
      </c>
      <c r="BM848" s="168" t="s">
        <v>1809</v>
      </c>
    </row>
    <row r="849" spans="2:65" s="1" customFormat="1" ht="16.5" customHeight="1">
      <c r="B849" s="156"/>
      <c r="C849" s="179" t="s">
        <v>1810</v>
      </c>
      <c r="D849" s="179" t="s">
        <v>226</v>
      </c>
      <c r="E849" s="180" t="s">
        <v>1811</v>
      </c>
      <c r="F849" s="181" t="s">
        <v>1812</v>
      </c>
      <c r="G849" s="182" t="s">
        <v>223</v>
      </c>
      <c r="H849" s="183">
        <v>3</v>
      </c>
      <c r="I849" s="184"/>
      <c r="J849" s="185">
        <f t="shared" si="30"/>
        <v>0</v>
      </c>
      <c r="K849" s="181" t="s">
        <v>1</v>
      </c>
      <c r="L849" s="186"/>
      <c r="M849" s="187" t="s">
        <v>1</v>
      </c>
      <c r="N849" s="188" t="s">
        <v>45</v>
      </c>
      <c r="O849" s="55"/>
      <c r="P849" s="166">
        <f t="shared" si="31"/>
        <v>0</v>
      </c>
      <c r="Q849" s="166">
        <v>0</v>
      </c>
      <c r="R849" s="166">
        <f t="shared" si="32"/>
        <v>0</v>
      </c>
      <c r="S849" s="166">
        <v>0</v>
      </c>
      <c r="T849" s="167">
        <f t="shared" si="33"/>
        <v>0</v>
      </c>
      <c r="AR849" s="168" t="s">
        <v>273</v>
      </c>
      <c r="AT849" s="168" t="s">
        <v>226</v>
      </c>
      <c r="AU849" s="168" t="s">
        <v>88</v>
      </c>
      <c r="AY849" s="17" t="s">
        <v>166</v>
      </c>
      <c r="BE849" s="169">
        <f t="shared" si="34"/>
        <v>0</v>
      </c>
      <c r="BF849" s="169">
        <f t="shared" si="35"/>
        <v>0</v>
      </c>
      <c r="BG849" s="169">
        <f t="shared" si="36"/>
        <v>0</v>
      </c>
      <c r="BH849" s="169">
        <f t="shared" si="37"/>
        <v>0</v>
      </c>
      <c r="BI849" s="169">
        <f t="shared" si="38"/>
        <v>0</v>
      </c>
      <c r="BJ849" s="17" t="s">
        <v>21</v>
      </c>
      <c r="BK849" s="169">
        <f t="shared" si="39"/>
        <v>0</v>
      </c>
      <c r="BL849" s="17" t="s">
        <v>246</v>
      </c>
      <c r="BM849" s="168" t="s">
        <v>1813</v>
      </c>
    </row>
    <row r="850" spans="2:65" s="1" customFormat="1" ht="24" customHeight="1">
      <c r="B850" s="156"/>
      <c r="C850" s="179" t="s">
        <v>1814</v>
      </c>
      <c r="D850" s="179" t="s">
        <v>226</v>
      </c>
      <c r="E850" s="180" t="s">
        <v>1815</v>
      </c>
      <c r="F850" s="181" t="s">
        <v>1816</v>
      </c>
      <c r="G850" s="182" t="s">
        <v>289</v>
      </c>
      <c r="H850" s="183">
        <v>75.599999999999994</v>
      </c>
      <c r="I850" s="184"/>
      <c r="J850" s="185">
        <f t="shared" si="30"/>
        <v>0</v>
      </c>
      <c r="K850" s="181" t="s">
        <v>1</v>
      </c>
      <c r="L850" s="186"/>
      <c r="M850" s="187" t="s">
        <v>1</v>
      </c>
      <c r="N850" s="188" t="s">
        <v>45</v>
      </c>
      <c r="O850" s="55"/>
      <c r="P850" s="166">
        <f t="shared" si="31"/>
        <v>0</v>
      </c>
      <c r="Q850" s="166">
        <v>0</v>
      </c>
      <c r="R850" s="166">
        <f t="shared" si="32"/>
        <v>0</v>
      </c>
      <c r="S850" s="166">
        <v>0</v>
      </c>
      <c r="T850" s="167">
        <f t="shared" si="33"/>
        <v>0</v>
      </c>
      <c r="AR850" s="168" t="s">
        <v>273</v>
      </c>
      <c r="AT850" s="168" t="s">
        <v>226</v>
      </c>
      <c r="AU850" s="168" t="s">
        <v>88</v>
      </c>
      <c r="AY850" s="17" t="s">
        <v>166</v>
      </c>
      <c r="BE850" s="169">
        <f t="shared" si="34"/>
        <v>0</v>
      </c>
      <c r="BF850" s="169">
        <f t="shared" si="35"/>
        <v>0</v>
      </c>
      <c r="BG850" s="169">
        <f t="shared" si="36"/>
        <v>0</v>
      </c>
      <c r="BH850" s="169">
        <f t="shared" si="37"/>
        <v>0</v>
      </c>
      <c r="BI850" s="169">
        <f t="shared" si="38"/>
        <v>0</v>
      </c>
      <c r="BJ850" s="17" t="s">
        <v>21</v>
      </c>
      <c r="BK850" s="169">
        <f t="shared" si="39"/>
        <v>0</v>
      </c>
      <c r="BL850" s="17" t="s">
        <v>246</v>
      </c>
      <c r="BM850" s="168" t="s">
        <v>1817</v>
      </c>
    </row>
    <row r="851" spans="2:65" s="12" customFormat="1" ht="10.199999999999999">
      <c r="B851" s="170"/>
      <c r="D851" s="171" t="s">
        <v>175</v>
      </c>
      <c r="E851" s="172" t="s">
        <v>1</v>
      </c>
      <c r="F851" s="173" t="s">
        <v>1818</v>
      </c>
      <c r="H851" s="174">
        <v>30.2</v>
      </c>
      <c r="I851" s="175"/>
      <c r="L851" s="170"/>
      <c r="M851" s="176"/>
      <c r="N851" s="177"/>
      <c r="O851" s="177"/>
      <c r="P851" s="177"/>
      <c r="Q851" s="177"/>
      <c r="R851" s="177"/>
      <c r="S851" s="177"/>
      <c r="T851" s="178"/>
      <c r="AT851" s="172" t="s">
        <v>175</v>
      </c>
      <c r="AU851" s="172" t="s">
        <v>88</v>
      </c>
      <c r="AV851" s="12" t="s">
        <v>88</v>
      </c>
      <c r="AW851" s="12" t="s">
        <v>36</v>
      </c>
      <c r="AX851" s="12" t="s">
        <v>80</v>
      </c>
      <c r="AY851" s="172" t="s">
        <v>166</v>
      </c>
    </row>
    <row r="852" spans="2:65" s="12" customFormat="1" ht="10.199999999999999">
      <c r="B852" s="170"/>
      <c r="D852" s="171" t="s">
        <v>175</v>
      </c>
      <c r="E852" s="172" t="s">
        <v>1</v>
      </c>
      <c r="F852" s="173" t="s">
        <v>1819</v>
      </c>
      <c r="H852" s="174">
        <v>45.4</v>
      </c>
      <c r="I852" s="175"/>
      <c r="L852" s="170"/>
      <c r="M852" s="176"/>
      <c r="N852" s="177"/>
      <c r="O852" s="177"/>
      <c r="P852" s="177"/>
      <c r="Q852" s="177"/>
      <c r="R852" s="177"/>
      <c r="S852" s="177"/>
      <c r="T852" s="178"/>
      <c r="AT852" s="172" t="s">
        <v>175</v>
      </c>
      <c r="AU852" s="172" t="s">
        <v>88</v>
      </c>
      <c r="AV852" s="12" t="s">
        <v>88</v>
      </c>
      <c r="AW852" s="12" t="s">
        <v>36</v>
      </c>
      <c r="AX852" s="12" t="s">
        <v>80</v>
      </c>
      <c r="AY852" s="172" t="s">
        <v>166</v>
      </c>
    </row>
    <row r="853" spans="2:65" s="13" customFormat="1" ht="10.199999999999999">
      <c r="B853" s="194"/>
      <c r="D853" s="171" t="s">
        <v>175</v>
      </c>
      <c r="E853" s="195" t="s">
        <v>1</v>
      </c>
      <c r="F853" s="196" t="s">
        <v>367</v>
      </c>
      <c r="H853" s="197">
        <v>75.599999999999994</v>
      </c>
      <c r="I853" s="198"/>
      <c r="L853" s="194"/>
      <c r="M853" s="199"/>
      <c r="N853" s="200"/>
      <c r="O853" s="200"/>
      <c r="P853" s="200"/>
      <c r="Q853" s="200"/>
      <c r="R853" s="200"/>
      <c r="S853" s="200"/>
      <c r="T853" s="201"/>
      <c r="AT853" s="195" t="s">
        <v>175</v>
      </c>
      <c r="AU853" s="195" t="s">
        <v>88</v>
      </c>
      <c r="AV853" s="13" t="s">
        <v>173</v>
      </c>
      <c r="AW853" s="13" t="s">
        <v>36</v>
      </c>
      <c r="AX853" s="13" t="s">
        <v>21</v>
      </c>
      <c r="AY853" s="195" t="s">
        <v>166</v>
      </c>
    </row>
    <row r="854" spans="2:65" s="1" customFormat="1" ht="36" customHeight="1">
      <c r="B854" s="156"/>
      <c r="C854" s="179" t="s">
        <v>1820</v>
      </c>
      <c r="D854" s="179" t="s">
        <v>226</v>
      </c>
      <c r="E854" s="180" t="s">
        <v>1520</v>
      </c>
      <c r="F854" s="181" t="s">
        <v>1521</v>
      </c>
      <c r="G854" s="182" t="s">
        <v>171</v>
      </c>
      <c r="H854" s="183">
        <v>0.53200000000000003</v>
      </c>
      <c r="I854" s="184"/>
      <c r="J854" s="185">
        <f>ROUND(I854*H854,2)</f>
        <v>0</v>
      </c>
      <c r="K854" s="181" t="s">
        <v>172</v>
      </c>
      <c r="L854" s="186"/>
      <c r="M854" s="187" t="s">
        <v>1</v>
      </c>
      <c r="N854" s="188" t="s">
        <v>45</v>
      </c>
      <c r="O854" s="55"/>
      <c r="P854" s="166">
        <f>O854*H854</f>
        <v>0</v>
      </c>
      <c r="Q854" s="166">
        <v>0.55000000000000004</v>
      </c>
      <c r="R854" s="166">
        <f>Q854*H854</f>
        <v>0.29260000000000003</v>
      </c>
      <c r="S854" s="166">
        <v>0</v>
      </c>
      <c r="T854" s="167">
        <f>S854*H854</f>
        <v>0</v>
      </c>
      <c r="AR854" s="168" t="s">
        <v>273</v>
      </c>
      <c r="AT854" s="168" t="s">
        <v>226</v>
      </c>
      <c r="AU854" s="168" t="s">
        <v>88</v>
      </c>
      <c r="AY854" s="17" t="s">
        <v>166</v>
      </c>
      <c r="BE854" s="169">
        <f>IF(N854="základní",J854,0)</f>
        <v>0</v>
      </c>
      <c r="BF854" s="169">
        <f>IF(N854="snížená",J854,0)</f>
        <v>0</v>
      </c>
      <c r="BG854" s="169">
        <f>IF(N854="zákl. přenesená",J854,0)</f>
        <v>0</v>
      </c>
      <c r="BH854" s="169">
        <f>IF(N854="sníž. přenesená",J854,0)</f>
        <v>0</v>
      </c>
      <c r="BI854" s="169">
        <f>IF(N854="nulová",J854,0)</f>
        <v>0</v>
      </c>
      <c r="BJ854" s="17" t="s">
        <v>21</v>
      </c>
      <c r="BK854" s="169">
        <f>ROUND(I854*H854,2)</f>
        <v>0</v>
      </c>
      <c r="BL854" s="17" t="s">
        <v>246</v>
      </c>
      <c r="BM854" s="168" t="s">
        <v>1821</v>
      </c>
    </row>
    <row r="855" spans="2:65" s="12" customFormat="1" ht="10.199999999999999">
      <c r="B855" s="170"/>
      <c r="D855" s="171" t="s">
        <v>175</v>
      </c>
      <c r="E855" s="172" t="s">
        <v>1</v>
      </c>
      <c r="F855" s="173" t="s">
        <v>1822</v>
      </c>
      <c r="H855" s="174">
        <v>0.53200000000000003</v>
      </c>
      <c r="I855" s="175"/>
      <c r="L855" s="170"/>
      <c r="M855" s="176"/>
      <c r="N855" s="177"/>
      <c r="O855" s="177"/>
      <c r="P855" s="177"/>
      <c r="Q855" s="177"/>
      <c r="R855" s="177"/>
      <c r="S855" s="177"/>
      <c r="T855" s="178"/>
      <c r="AT855" s="172" t="s">
        <v>175</v>
      </c>
      <c r="AU855" s="172" t="s">
        <v>88</v>
      </c>
      <c r="AV855" s="12" t="s">
        <v>88</v>
      </c>
      <c r="AW855" s="12" t="s">
        <v>36</v>
      </c>
      <c r="AX855" s="12" t="s">
        <v>21</v>
      </c>
      <c r="AY855" s="172" t="s">
        <v>166</v>
      </c>
    </row>
    <row r="856" spans="2:65" s="1" customFormat="1" ht="16.5" customHeight="1">
      <c r="B856" s="156"/>
      <c r="C856" s="179" t="s">
        <v>1823</v>
      </c>
      <c r="D856" s="179" t="s">
        <v>226</v>
      </c>
      <c r="E856" s="180" t="s">
        <v>1824</v>
      </c>
      <c r="F856" s="181" t="s">
        <v>1825</v>
      </c>
      <c r="G856" s="182" t="s">
        <v>242</v>
      </c>
      <c r="H856" s="183">
        <v>1</v>
      </c>
      <c r="I856" s="184"/>
      <c r="J856" s="185">
        <f>ROUND(I856*H856,2)</f>
        <v>0</v>
      </c>
      <c r="K856" s="181" t="s">
        <v>1</v>
      </c>
      <c r="L856" s="186"/>
      <c r="M856" s="187" t="s">
        <v>1</v>
      </c>
      <c r="N856" s="188" t="s">
        <v>45</v>
      </c>
      <c r="O856" s="55"/>
      <c r="P856" s="166">
        <f>O856*H856</f>
        <v>0</v>
      </c>
      <c r="Q856" s="166">
        <v>0</v>
      </c>
      <c r="R856" s="166">
        <f>Q856*H856</f>
        <v>0</v>
      </c>
      <c r="S856" s="166">
        <v>0</v>
      </c>
      <c r="T856" s="167">
        <f>S856*H856</f>
        <v>0</v>
      </c>
      <c r="AR856" s="168" t="s">
        <v>273</v>
      </c>
      <c r="AT856" s="168" t="s">
        <v>226</v>
      </c>
      <c r="AU856" s="168" t="s">
        <v>88</v>
      </c>
      <c r="AY856" s="17" t="s">
        <v>166</v>
      </c>
      <c r="BE856" s="169">
        <f>IF(N856="základní",J856,0)</f>
        <v>0</v>
      </c>
      <c r="BF856" s="169">
        <f>IF(N856="snížená",J856,0)</f>
        <v>0</v>
      </c>
      <c r="BG856" s="169">
        <f>IF(N856="zákl. přenesená",J856,0)</f>
        <v>0</v>
      </c>
      <c r="BH856" s="169">
        <f>IF(N856="sníž. přenesená",J856,0)</f>
        <v>0</v>
      </c>
      <c r="BI856" s="169">
        <f>IF(N856="nulová",J856,0)</f>
        <v>0</v>
      </c>
      <c r="BJ856" s="17" t="s">
        <v>21</v>
      </c>
      <c r="BK856" s="169">
        <f>ROUND(I856*H856,2)</f>
        <v>0</v>
      </c>
      <c r="BL856" s="17" t="s">
        <v>246</v>
      </c>
      <c r="BM856" s="168" t="s">
        <v>1826</v>
      </c>
    </row>
    <row r="857" spans="2:65" s="1" customFormat="1" ht="36" customHeight="1">
      <c r="B857" s="156"/>
      <c r="C857" s="157" t="s">
        <v>1827</v>
      </c>
      <c r="D857" s="157" t="s">
        <v>168</v>
      </c>
      <c r="E857" s="158" t="s">
        <v>1828</v>
      </c>
      <c r="F857" s="159" t="s">
        <v>1829</v>
      </c>
      <c r="G857" s="160" t="s">
        <v>223</v>
      </c>
      <c r="H857" s="161">
        <v>6</v>
      </c>
      <c r="I857" s="162"/>
      <c r="J857" s="163">
        <f>ROUND(I857*H857,2)</f>
        <v>0</v>
      </c>
      <c r="K857" s="159" t="s">
        <v>172</v>
      </c>
      <c r="L857" s="32"/>
      <c r="M857" s="164" t="s">
        <v>1</v>
      </c>
      <c r="N857" s="165" t="s">
        <v>45</v>
      </c>
      <c r="O857" s="55"/>
      <c r="P857" s="166">
        <f>O857*H857</f>
        <v>0</v>
      </c>
      <c r="Q857" s="166">
        <v>0</v>
      </c>
      <c r="R857" s="166">
        <f>Q857*H857</f>
        <v>0</v>
      </c>
      <c r="S857" s="166">
        <v>0</v>
      </c>
      <c r="T857" s="167">
        <f>S857*H857</f>
        <v>0</v>
      </c>
      <c r="AR857" s="168" t="s">
        <v>246</v>
      </c>
      <c r="AT857" s="168" t="s">
        <v>168</v>
      </c>
      <c r="AU857" s="168" t="s">
        <v>88</v>
      </c>
      <c r="AY857" s="17" t="s">
        <v>166</v>
      </c>
      <c r="BE857" s="169">
        <f>IF(N857="základní",J857,0)</f>
        <v>0</v>
      </c>
      <c r="BF857" s="169">
        <f>IF(N857="snížená",J857,0)</f>
        <v>0</v>
      </c>
      <c r="BG857" s="169">
        <f>IF(N857="zákl. přenesená",J857,0)</f>
        <v>0</v>
      </c>
      <c r="BH857" s="169">
        <f>IF(N857="sníž. přenesená",J857,0)</f>
        <v>0</v>
      </c>
      <c r="BI857" s="169">
        <f>IF(N857="nulová",J857,0)</f>
        <v>0</v>
      </c>
      <c r="BJ857" s="17" t="s">
        <v>21</v>
      </c>
      <c r="BK857" s="169">
        <f>ROUND(I857*H857,2)</f>
        <v>0</v>
      </c>
      <c r="BL857" s="17" t="s">
        <v>246</v>
      </c>
      <c r="BM857" s="168" t="s">
        <v>1830</v>
      </c>
    </row>
    <row r="858" spans="2:65" s="1" customFormat="1" ht="36" customHeight="1">
      <c r="B858" s="156"/>
      <c r="C858" s="157" t="s">
        <v>1831</v>
      </c>
      <c r="D858" s="157" t="s">
        <v>168</v>
      </c>
      <c r="E858" s="158" t="s">
        <v>1832</v>
      </c>
      <c r="F858" s="159" t="s">
        <v>1833</v>
      </c>
      <c r="G858" s="160" t="s">
        <v>223</v>
      </c>
      <c r="H858" s="161">
        <v>12</v>
      </c>
      <c r="I858" s="162"/>
      <c r="J858" s="163">
        <f>ROUND(I858*H858,2)</f>
        <v>0</v>
      </c>
      <c r="K858" s="159" t="s">
        <v>172</v>
      </c>
      <c r="L858" s="32"/>
      <c r="M858" s="164" t="s">
        <v>1</v>
      </c>
      <c r="N858" s="165" t="s">
        <v>45</v>
      </c>
      <c r="O858" s="55"/>
      <c r="P858" s="166">
        <f>O858*H858</f>
        <v>0</v>
      </c>
      <c r="Q858" s="166">
        <v>0</v>
      </c>
      <c r="R858" s="166">
        <f>Q858*H858</f>
        <v>0</v>
      </c>
      <c r="S858" s="166">
        <v>0</v>
      </c>
      <c r="T858" s="167">
        <f>S858*H858</f>
        <v>0</v>
      </c>
      <c r="AR858" s="168" t="s">
        <v>246</v>
      </c>
      <c r="AT858" s="168" t="s">
        <v>168</v>
      </c>
      <c r="AU858" s="168" t="s">
        <v>88</v>
      </c>
      <c r="AY858" s="17" t="s">
        <v>166</v>
      </c>
      <c r="BE858" s="169">
        <f>IF(N858="základní",J858,0)</f>
        <v>0</v>
      </c>
      <c r="BF858" s="169">
        <f>IF(N858="snížená",J858,0)</f>
        <v>0</v>
      </c>
      <c r="BG858" s="169">
        <f>IF(N858="zákl. přenesená",J858,0)</f>
        <v>0</v>
      </c>
      <c r="BH858" s="169">
        <f>IF(N858="sníž. přenesená",J858,0)</f>
        <v>0</v>
      </c>
      <c r="BI858" s="169">
        <f>IF(N858="nulová",J858,0)</f>
        <v>0</v>
      </c>
      <c r="BJ858" s="17" t="s">
        <v>21</v>
      </c>
      <c r="BK858" s="169">
        <f>ROUND(I858*H858,2)</f>
        <v>0</v>
      </c>
      <c r="BL858" s="17" t="s">
        <v>246</v>
      </c>
      <c r="BM858" s="168" t="s">
        <v>1834</v>
      </c>
    </row>
    <row r="859" spans="2:65" s="1" customFormat="1" ht="36" customHeight="1">
      <c r="B859" s="156"/>
      <c r="C859" s="179" t="s">
        <v>1835</v>
      </c>
      <c r="D859" s="179" t="s">
        <v>226</v>
      </c>
      <c r="E859" s="180" t="s">
        <v>1836</v>
      </c>
      <c r="F859" s="181" t="s">
        <v>1837</v>
      </c>
      <c r="G859" s="182" t="s">
        <v>289</v>
      </c>
      <c r="H859" s="183">
        <v>20</v>
      </c>
      <c r="I859" s="184"/>
      <c r="J859" s="185">
        <f>ROUND(I859*H859,2)</f>
        <v>0</v>
      </c>
      <c r="K859" s="181" t="s">
        <v>172</v>
      </c>
      <c r="L859" s="186"/>
      <c r="M859" s="187" t="s">
        <v>1</v>
      </c>
      <c r="N859" s="188" t="s">
        <v>45</v>
      </c>
      <c r="O859" s="55"/>
      <c r="P859" s="166">
        <f>O859*H859</f>
        <v>0</v>
      </c>
      <c r="Q859" s="166">
        <v>5.0000000000000001E-3</v>
      </c>
      <c r="R859" s="166">
        <f>Q859*H859</f>
        <v>0.1</v>
      </c>
      <c r="S859" s="166">
        <v>0</v>
      </c>
      <c r="T859" s="167">
        <f>S859*H859</f>
        <v>0</v>
      </c>
      <c r="AR859" s="168" t="s">
        <v>273</v>
      </c>
      <c r="AT859" s="168" t="s">
        <v>226</v>
      </c>
      <c r="AU859" s="168" t="s">
        <v>88</v>
      </c>
      <c r="AY859" s="17" t="s">
        <v>166</v>
      </c>
      <c r="BE859" s="169">
        <f>IF(N859="základní",J859,0)</f>
        <v>0</v>
      </c>
      <c r="BF859" s="169">
        <f>IF(N859="snížená",J859,0)</f>
        <v>0</v>
      </c>
      <c r="BG859" s="169">
        <f>IF(N859="zákl. přenesená",J859,0)</f>
        <v>0</v>
      </c>
      <c r="BH859" s="169">
        <f>IF(N859="sníž. přenesená",J859,0)</f>
        <v>0</v>
      </c>
      <c r="BI859" s="169">
        <f>IF(N859="nulová",J859,0)</f>
        <v>0</v>
      </c>
      <c r="BJ859" s="17" t="s">
        <v>21</v>
      </c>
      <c r="BK859" s="169">
        <f>ROUND(I859*H859,2)</f>
        <v>0</v>
      </c>
      <c r="BL859" s="17" t="s">
        <v>246</v>
      </c>
      <c r="BM859" s="168" t="s">
        <v>1838</v>
      </c>
    </row>
    <row r="860" spans="2:65" s="12" customFormat="1" ht="10.199999999999999">
      <c r="B860" s="170"/>
      <c r="D860" s="171" t="s">
        <v>175</v>
      </c>
      <c r="E860" s="172" t="s">
        <v>1</v>
      </c>
      <c r="F860" s="173" t="s">
        <v>1839</v>
      </c>
      <c r="H860" s="174">
        <v>20</v>
      </c>
      <c r="I860" s="175"/>
      <c r="L860" s="170"/>
      <c r="M860" s="176"/>
      <c r="N860" s="177"/>
      <c r="O860" s="177"/>
      <c r="P860" s="177"/>
      <c r="Q860" s="177"/>
      <c r="R860" s="177"/>
      <c r="S860" s="177"/>
      <c r="T860" s="178"/>
      <c r="AT860" s="172" t="s">
        <v>175</v>
      </c>
      <c r="AU860" s="172" t="s">
        <v>88</v>
      </c>
      <c r="AV860" s="12" t="s">
        <v>88</v>
      </c>
      <c r="AW860" s="12" t="s">
        <v>36</v>
      </c>
      <c r="AX860" s="12" t="s">
        <v>21</v>
      </c>
      <c r="AY860" s="172" t="s">
        <v>166</v>
      </c>
    </row>
    <row r="861" spans="2:65" s="1" customFormat="1" ht="36" customHeight="1">
      <c r="B861" s="156"/>
      <c r="C861" s="179" t="s">
        <v>1840</v>
      </c>
      <c r="D861" s="179" t="s">
        <v>226</v>
      </c>
      <c r="E861" s="180" t="s">
        <v>1841</v>
      </c>
      <c r="F861" s="181" t="s">
        <v>1842</v>
      </c>
      <c r="G861" s="182" t="s">
        <v>223</v>
      </c>
      <c r="H861" s="183">
        <v>40</v>
      </c>
      <c r="I861" s="184"/>
      <c r="J861" s="185">
        <f>ROUND(I861*H861,2)</f>
        <v>0</v>
      </c>
      <c r="K861" s="181" t="s">
        <v>172</v>
      </c>
      <c r="L861" s="186"/>
      <c r="M861" s="187" t="s">
        <v>1</v>
      </c>
      <c r="N861" s="188" t="s">
        <v>45</v>
      </c>
      <c r="O861" s="55"/>
      <c r="P861" s="166">
        <f>O861*H861</f>
        <v>0</v>
      </c>
      <c r="Q861" s="166">
        <v>6.0000000000000002E-5</v>
      </c>
      <c r="R861" s="166">
        <f>Q861*H861</f>
        <v>2.4000000000000002E-3</v>
      </c>
      <c r="S861" s="166">
        <v>0</v>
      </c>
      <c r="T861" s="167">
        <f>S861*H861</f>
        <v>0</v>
      </c>
      <c r="AR861" s="168" t="s">
        <v>273</v>
      </c>
      <c r="AT861" s="168" t="s">
        <v>226</v>
      </c>
      <c r="AU861" s="168" t="s">
        <v>88</v>
      </c>
      <c r="AY861" s="17" t="s">
        <v>166</v>
      </c>
      <c r="BE861" s="169">
        <f>IF(N861="základní",J861,0)</f>
        <v>0</v>
      </c>
      <c r="BF861" s="169">
        <f>IF(N861="snížená",J861,0)</f>
        <v>0</v>
      </c>
      <c r="BG861" s="169">
        <f>IF(N861="zákl. přenesená",J861,0)</f>
        <v>0</v>
      </c>
      <c r="BH861" s="169">
        <f>IF(N861="sníž. přenesená",J861,0)</f>
        <v>0</v>
      </c>
      <c r="BI861" s="169">
        <f>IF(N861="nulová",J861,0)</f>
        <v>0</v>
      </c>
      <c r="BJ861" s="17" t="s">
        <v>21</v>
      </c>
      <c r="BK861" s="169">
        <f>ROUND(I861*H861,2)</f>
        <v>0</v>
      </c>
      <c r="BL861" s="17" t="s">
        <v>246</v>
      </c>
      <c r="BM861" s="168" t="s">
        <v>1843</v>
      </c>
    </row>
    <row r="862" spans="2:65" s="1" customFormat="1" ht="48" customHeight="1">
      <c r="B862" s="156"/>
      <c r="C862" s="157" t="s">
        <v>1844</v>
      </c>
      <c r="D862" s="157" t="s">
        <v>168</v>
      </c>
      <c r="E862" s="158" t="s">
        <v>1845</v>
      </c>
      <c r="F862" s="159" t="s">
        <v>1846</v>
      </c>
      <c r="G862" s="160" t="s">
        <v>191</v>
      </c>
      <c r="H862" s="161">
        <v>2.0720000000000001</v>
      </c>
      <c r="I862" s="162"/>
      <c r="J862" s="163">
        <f>ROUND(I862*H862,2)</f>
        <v>0</v>
      </c>
      <c r="K862" s="159" t="s">
        <v>172</v>
      </c>
      <c r="L862" s="32"/>
      <c r="M862" s="164" t="s">
        <v>1</v>
      </c>
      <c r="N862" s="165" t="s">
        <v>45</v>
      </c>
      <c r="O862" s="55"/>
      <c r="P862" s="166">
        <f>O862*H862</f>
        <v>0</v>
      </c>
      <c r="Q862" s="166">
        <v>0</v>
      </c>
      <c r="R862" s="166">
        <f>Q862*H862</f>
        <v>0</v>
      </c>
      <c r="S862" s="166">
        <v>0</v>
      </c>
      <c r="T862" s="167">
        <f>S862*H862</f>
        <v>0</v>
      </c>
      <c r="AR862" s="168" t="s">
        <v>246</v>
      </c>
      <c r="AT862" s="168" t="s">
        <v>168</v>
      </c>
      <c r="AU862" s="168" t="s">
        <v>88</v>
      </c>
      <c r="AY862" s="17" t="s">
        <v>166</v>
      </c>
      <c r="BE862" s="169">
        <f>IF(N862="základní",J862,0)</f>
        <v>0</v>
      </c>
      <c r="BF862" s="169">
        <f>IF(N862="snížená",J862,0)</f>
        <v>0</v>
      </c>
      <c r="BG862" s="169">
        <f>IF(N862="zákl. přenesená",J862,0)</f>
        <v>0</v>
      </c>
      <c r="BH862" s="169">
        <f>IF(N862="sníž. přenesená",J862,0)</f>
        <v>0</v>
      </c>
      <c r="BI862" s="169">
        <f>IF(N862="nulová",J862,0)</f>
        <v>0</v>
      </c>
      <c r="BJ862" s="17" t="s">
        <v>21</v>
      </c>
      <c r="BK862" s="169">
        <f>ROUND(I862*H862,2)</f>
        <v>0</v>
      </c>
      <c r="BL862" s="17" t="s">
        <v>246</v>
      </c>
      <c r="BM862" s="168" t="s">
        <v>1847</v>
      </c>
    </row>
    <row r="863" spans="2:65" s="11" customFormat="1" ht="22.8" customHeight="1">
      <c r="B863" s="143"/>
      <c r="D863" s="144" t="s">
        <v>79</v>
      </c>
      <c r="E863" s="154" t="s">
        <v>252</v>
      </c>
      <c r="F863" s="154" t="s">
        <v>253</v>
      </c>
      <c r="I863" s="146"/>
      <c r="J863" s="155">
        <f>BK863</f>
        <v>0</v>
      </c>
      <c r="L863" s="143"/>
      <c r="M863" s="148"/>
      <c r="N863" s="149"/>
      <c r="O863" s="149"/>
      <c r="P863" s="150">
        <f>SUM(P864:P904)</f>
        <v>0</v>
      </c>
      <c r="Q863" s="149"/>
      <c r="R863" s="150">
        <f>SUM(R864:R904)</f>
        <v>1.29616552</v>
      </c>
      <c r="S863" s="149"/>
      <c r="T863" s="151">
        <f>SUM(T864:T904)</f>
        <v>0</v>
      </c>
      <c r="AR863" s="144" t="s">
        <v>88</v>
      </c>
      <c r="AT863" s="152" t="s">
        <v>79</v>
      </c>
      <c r="AU863" s="152" t="s">
        <v>21</v>
      </c>
      <c r="AY863" s="144" t="s">
        <v>166</v>
      </c>
      <c r="BK863" s="153">
        <f>SUM(BK864:BK904)</f>
        <v>0</v>
      </c>
    </row>
    <row r="864" spans="2:65" s="1" customFormat="1" ht="24" customHeight="1">
      <c r="B864" s="156"/>
      <c r="C864" s="157" t="s">
        <v>1848</v>
      </c>
      <c r="D864" s="157" t="s">
        <v>168</v>
      </c>
      <c r="E864" s="158" t="s">
        <v>1849</v>
      </c>
      <c r="F864" s="159" t="s">
        <v>1850</v>
      </c>
      <c r="G864" s="160" t="s">
        <v>197</v>
      </c>
      <c r="H864" s="161">
        <v>12.922000000000001</v>
      </c>
      <c r="I864" s="162"/>
      <c r="J864" s="163">
        <f>ROUND(I864*H864,2)</f>
        <v>0</v>
      </c>
      <c r="K864" s="159" t="s">
        <v>172</v>
      </c>
      <c r="L864" s="32"/>
      <c r="M864" s="164" t="s">
        <v>1</v>
      </c>
      <c r="N864" s="165" t="s">
        <v>45</v>
      </c>
      <c r="O864" s="55"/>
      <c r="P864" s="166">
        <f>O864*H864</f>
        <v>0</v>
      </c>
      <c r="Q864" s="166">
        <v>5.0000000000000002E-5</v>
      </c>
      <c r="R864" s="166">
        <f>Q864*H864</f>
        <v>6.4610000000000004E-4</v>
      </c>
      <c r="S864" s="166">
        <v>0</v>
      </c>
      <c r="T864" s="167">
        <f>S864*H864</f>
        <v>0</v>
      </c>
      <c r="AR864" s="168" t="s">
        <v>246</v>
      </c>
      <c r="AT864" s="168" t="s">
        <v>168</v>
      </c>
      <c r="AU864" s="168" t="s">
        <v>88</v>
      </c>
      <c r="AY864" s="17" t="s">
        <v>166</v>
      </c>
      <c r="BE864" s="169">
        <f>IF(N864="základní",J864,0)</f>
        <v>0</v>
      </c>
      <c r="BF864" s="169">
        <f>IF(N864="snížená",J864,0)</f>
        <v>0</v>
      </c>
      <c r="BG864" s="169">
        <f>IF(N864="zákl. přenesená",J864,0)</f>
        <v>0</v>
      </c>
      <c r="BH864" s="169">
        <f>IF(N864="sníž. přenesená",J864,0)</f>
        <v>0</v>
      </c>
      <c r="BI864" s="169">
        <f>IF(N864="nulová",J864,0)</f>
        <v>0</v>
      </c>
      <c r="BJ864" s="17" t="s">
        <v>21</v>
      </c>
      <c r="BK864" s="169">
        <f>ROUND(I864*H864,2)</f>
        <v>0</v>
      </c>
      <c r="BL864" s="17" t="s">
        <v>246</v>
      </c>
      <c r="BM864" s="168" t="s">
        <v>1851</v>
      </c>
    </row>
    <row r="865" spans="2:65" s="12" customFormat="1" ht="10.199999999999999">
      <c r="B865" s="170"/>
      <c r="D865" s="171" t="s">
        <v>175</v>
      </c>
      <c r="E865" s="172" t="s">
        <v>1</v>
      </c>
      <c r="F865" s="173" t="s">
        <v>1852</v>
      </c>
      <c r="H865" s="174">
        <v>1.55</v>
      </c>
      <c r="I865" s="175"/>
      <c r="L865" s="170"/>
      <c r="M865" s="176"/>
      <c r="N865" s="177"/>
      <c r="O865" s="177"/>
      <c r="P865" s="177"/>
      <c r="Q865" s="177"/>
      <c r="R865" s="177"/>
      <c r="S865" s="177"/>
      <c r="T865" s="178"/>
      <c r="AT865" s="172" t="s">
        <v>175</v>
      </c>
      <c r="AU865" s="172" t="s">
        <v>88</v>
      </c>
      <c r="AV865" s="12" t="s">
        <v>88</v>
      </c>
      <c r="AW865" s="12" t="s">
        <v>36</v>
      </c>
      <c r="AX865" s="12" t="s">
        <v>80</v>
      </c>
      <c r="AY865" s="172" t="s">
        <v>166</v>
      </c>
    </row>
    <row r="866" spans="2:65" s="12" customFormat="1" ht="10.199999999999999">
      <c r="B866" s="170"/>
      <c r="D866" s="171" t="s">
        <v>175</v>
      </c>
      <c r="E866" s="172" t="s">
        <v>1</v>
      </c>
      <c r="F866" s="173" t="s">
        <v>1853</v>
      </c>
      <c r="H866" s="174">
        <v>2.234</v>
      </c>
      <c r="I866" s="175"/>
      <c r="L866" s="170"/>
      <c r="M866" s="176"/>
      <c r="N866" s="177"/>
      <c r="O866" s="177"/>
      <c r="P866" s="177"/>
      <c r="Q866" s="177"/>
      <c r="R866" s="177"/>
      <c r="S866" s="177"/>
      <c r="T866" s="178"/>
      <c r="AT866" s="172" t="s">
        <v>175</v>
      </c>
      <c r="AU866" s="172" t="s">
        <v>88</v>
      </c>
      <c r="AV866" s="12" t="s">
        <v>88</v>
      </c>
      <c r="AW866" s="12" t="s">
        <v>36</v>
      </c>
      <c r="AX866" s="12" t="s">
        <v>80</v>
      </c>
      <c r="AY866" s="172" t="s">
        <v>166</v>
      </c>
    </row>
    <row r="867" spans="2:65" s="12" customFormat="1" ht="10.199999999999999">
      <c r="B867" s="170"/>
      <c r="D867" s="171" t="s">
        <v>175</v>
      </c>
      <c r="E867" s="172" t="s">
        <v>1</v>
      </c>
      <c r="F867" s="173" t="s">
        <v>1854</v>
      </c>
      <c r="H867" s="174">
        <v>5.49</v>
      </c>
      <c r="I867" s="175"/>
      <c r="L867" s="170"/>
      <c r="M867" s="176"/>
      <c r="N867" s="177"/>
      <c r="O867" s="177"/>
      <c r="P867" s="177"/>
      <c r="Q867" s="177"/>
      <c r="R867" s="177"/>
      <c r="S867" s="177"/>
      <c r="T867" s="178"/>
      <c r="AT867" s="172" t="s">
        <v>175</v>
      </c>
      <c r="AU867" s="172" t="s">
        <v>88</v>
      </c>
      <c r="AV867" s="12" t="s">
        <v>88</v>
      </c>
      <c r="AW867" s="12" t="s">
        <v>36</v>
      </c>
      <c r="AX867" s="12" t="s">
        <v>80</v>
      </c>
      <c r="AY867" s="172" t="s">
        <v>166</v>
      </c>
    </row>
    <row r="868" spans="2:65" s="12" customFormat="1" ht="10.199999999999999">
      <c r="B868" s="170"/>
      <c r="D868" s="171" t="s">
        <v>175</v>
      </c>
      <c r="E868" s="172" t="s">
        <v>1</v>
      </c>
      <c r="F868" s="173" t="s">
        <v>1855</v>
      </c>
      <c r="H868" s="174">
        <v>3.6480000000000001</v>
      </c>
      <c r="I868" s="175"/>
      <c r="L868" s="170"/>
      <c r="M868" s="176"/>
      <c r="N868" s="177"/>
      <c r="O868" s="177"/>
      <c r="P868" s="177"/>
      <c r="Q868" s="177"/>
      <c r="R868" s="177"/>
      <c r="S868" s="177"/>
      <c r="T868" s="178"/>
      <c r="AT868" s="172" t="s">
        <v>175</v>
      </c>
      <c r="AU868" s="172" t="s">
        <v>88</v>
      </c>
      <c r="AV868" s="12" t="s">
        <v>88</v>
      </c>
      <c r="AW868" s="12" t="s">
        <v>36</v>
      </c>
      <c r="AX868" s="12" t="s">
        <v>80</v>
      </c>
      <c r="AY868" s="172" t="s">
        <v>166</v>
      </c>
    </row>
    <row r="869" spans="2:65" s="13" customFormat="1" ht="10.199999999999999">
      <c r="B869" s="194"/>
      <c r="D869" s="171" t="s">
        <v>175</v>
      </c>
      <c r="E869" s="195" t="s">
        <v>1</v>
      </c>
      <c r="F869" s="196" t="s">
        <v>367</v>
      </c>
      <c r="H869" s="197">
        <v>12.922000000000001</v>
      </c>
      <c r="I869" s="198"/>
      <c r="L869" s="194"/>
      <c r="M869" s="199"/>
      <c r="N869" s="200"/>
      <c r="O869" s="200"/>
      <c r="P869" s="200"/>
      <c r="Q869" s="200"/>
      <c r="R869" s="200"/>
      <c r="S869" s="200"/>
      <c r="T869" s="201"/>
      <c r="AT869" s="195" t="s">
        <v>175</v>
      </c>
      <c r="AU869" s="195" t="s">
        <v>88</v>
      </c>
      <c r="AV869" s="13" t="s">
        <v>173</v>
      </c>
      <c r="AW869" s="13" t="s">
        <v>36</v>
      </c>
      <c r="AX869" s="13" t="s">
        <v>21</v>
      </c>
      <c r="AY869" s="195" t="s">
        <v>166</v>
      </c>
    </row>
    <row r="870" spans="2:65" s="1" customFormat="1" ht="24" customHeight="1">
      <c r="B870" s="156"/>
      <c r="C870" s="179" t="s">
        <v>1856</v>
      </c>
      <c r="D870" s="179" t="s">
        <v>226</v>
      </c>
      <c r="E870" s="180" t="s">
        <v>1857</v>
      </c>
      <c r="F870" s="181" t="s">
        <v>1858</v>
      </c>
      <c r="G870" s="182" t="s">
        <v>197</v>
      </c>
      <c r="H870" s="183">
        <v>14.86</v>
      </c>
      <c r="I870" s="184"/>
      <c r="J870" s="185">
        <f>ROUND(I870*H870,2)</f>
        <v>0</v>
      </c>
      <c r="K870" s="181" t="s">
        <v>1</v>
      </c>
      <c r="L870" s="186"/>
      <c r="M870" s="187" t="s">
        <v>1</v>
      </c>
      <c r="N870" s="188" t="s">
        <v>45</v>
      </c>
      <c r="O870" s="55"/>
      <c r="P870" s="166">
        <f>O870*H870</f>
        <v>0</v>
      </c>
      <c r="Q870" s="166">
        <v>1.7999999999999999E-2</v>
      </c>
      <c r="R870" s="166">
        <f>Q870*H870</f>
        <v>0.26748</v>
      </c>
      <c r="S870" s="166">
        <v>0</v>
      </c>
      <c r="T870" s="167">
        <f>S870*H870</f>
        <v>0</v>
      </c>
      <c r="AR870" s="168" t="s">
        <v>273</v>
      </c>
      <c r="AT870" s="168" t="s">
        <v>226</v>
      </c>
      <c r="AU870" s="168" t="s">
        <v>88</v>
      </c>
      <c r="AY870" s="17" t="s">
        <v>166</v>
      </c>
      <c r="BE870" s="169">
        <f>IF(N870="základní",J870,0)</f>
        <v>0</v>
      </c>
      <c r="BF870" s="169">
        <f>IF(N870="snížená",J870,0)</f>
        <v>0</v>
      </c>
      <c r="BG870" s="169">
        <f>IF(N870="zákl. přenesená",J870,0)</f>
        <v>0</v>
      </c>
      <c r="BH870" s="169">
        <f>IF(N870="sníž. přenesená",J870,0)</f>
        <v>0</v>
      </c>
      <c r="BI870" s="169">
        <f>IF(N870="nulová",J870,0)</f>
        <v>0</v>
      </c>
      <c r="BJ870" s="17" t="s">
        <v>21</v>
      </c>
      <c r="BK870" s="169">
        <f>ROUND(I870*H870,2)</f>
        <v>0</v>
      </c>
      <c r="BL870" s="17" t="s">
        <v>246</v>
      </c>
      <c r="BM870" s="168" t="s">
        <v>1859</v>
      </c>
    </row>
    <row r="871" spans="2:65" s="12" customFormat="1" ht="10.199999999999999">
      <c r="B871" s="170"/>
      <c r="D871" s="171" t="s">
        <v>175</v>
      </c>
      <c r="E871" s="172" t="s">
        <v>1</v>
      </c>
      <c r="F871" s="173" t="s">
        <v>1860</v>
      </c>
      <c r="H871" s="174">
        <v>14.86</v>
      </c>
      <c r="I871" s="175"/>
      <c r="L871" s="170"/>
      <c r="M871" s="176"/>
      <c r="N871" s="177"/>
      <c r="O871" s="177"/>
      <c r="P871" s="177"/>
      <c r="Q871" s="177"/>
      <c r="R871" s="177"/>
      <c r="S871" s="177"/>
      <c r="T871" s="178"/>
      <c r="AT871" s="172" t="s">
        <v>175</v>
      </c>
      <c r="AU871" s="172" t="s">
        <v>88</v>
      </c>
      <c r="AV871" s="12" t="s">
        <v>88</v>
      </c>
      <c r="AW871" s="12" t="s">
        <v>36</v>
      </c>
      <c r="AX871" s="12" t="s">
        <v>21</v>
      </c>
      <c r="AY871" s="172" t="s">
        <v>166</v>
      </c>
    </row>
    <row r="872" spans="2:65" s="1" customFormat="1" ht="24" customHeight="1">
      <c r="B872" s="156"/>
      <c r="C872" s="157" t="s">
        <v>1861</v>
      </c>
      <c r="D872" s="157" t="s">
        <v>168</v>
      </c>
      <c r="E872" s="158" t="s">
        <v>1862</v>
      </c>
      <c r="F872" s="159" t="s">
        <v>1863</v>
      </c>
      <c r="G872" s="160" t="s">
        <v>223</v>
      </c>
      <c r="H872" s="161">
        <v>1</v>
      </c>
      <c r="I872" s="162"/>
      <c r="J872" s="163">
        <f>ROUND(I872*H872,2)</f>
        <v>0</v>
      </c>
      <c r="K872" s="159" t="s">
        <v>172</v>
      </c>
      <c r="L872" s="32"/>
      <c r="M872" s="164" t="s">
        <v>1</v>
      </c>
      <c r="N872" s="165" t="s">
        <v>45</v>
      </c>
      <c r="O872" s="55"/>
      <c r="P872" s="166">
        <f>O872*H872</f>
        <v>0</v>
      </c>
      <c r="Q872" s="166">
        <v>0</v>
      </c>
      <c r="R872" s="166">
        <f>Q872*H872</f>
        <v>0</v>
      </c>
      <c r="S872" s="166">
        <v>0</v>
      </c>
      <c r="T872" s="167">
        <f>S872*H872</f>
        <v>0</v>
      </c>
      <c r="AR872" s="168" t="s">
        <v>246</v>
      </c>
      <c r="AT872" s="168" t="s">
        <v>168</v>
      </c>
      <c r="AU872" s="168" t="s">
        <v>88</v>
      </c>
      <c r="AY872" s="17" t="s">
        <v>166</v>
      </c>
      <c r="BE872" s="169">
        <f>IF(N872="základní",J872,0)</f>
        <v>0</v>
      </c>
      <c r="BF872" s="169">
        <f>IF(N872="snížená",J872,0)</f>
        <v>0</v>
      </c>
      <c r="BG872" s="169">
        <f>IF(N872="zákl. přenesená",J872,0)</f>
        <v>0</v>
      </c>
      <c r="BH872" s="169">
        <f>IF(N872="sníž. přenesená",J872,0)</f>
        <v>0</v>
      </c>
      <c r="BI872" s="169">
        <f>IF(N872="nulová",J872,0)</f>
        <v>0</v>
      </c>
      <c r="BJ872" s="17" t="s">
        <v>21</v>
      </c>
      <c r="BK872" s="169">
        <f>ROUND(I872*H872,2)</f>
        <v>0</v>
      </c>
      <c r="BL872" s="17" t="s">
        <v>246</v>
      </c>
      <c r="BM872" s="168" t="s">
        <v>1864</v>
      </c>
    </row>
    <row r="873" spans="2:65" s="1" customFormat="1" ht="24" customHeight="1">
      <c r="B873" s="156"/>
      <c r="C873" s="179" t="s">
        <v>1865</v>
      </c>
      <c r="D873" s="179" t="s">
        <v>226</v>
      </c>
      <c r="E873" s="180" t="s">
        <v>1866</v>
      </c>
      <c r="F873" s="181" t="s">
        <v>1867</v>
      </c>
      <c r="G873" s="182" t="s">
        <v>223</v>
      </c>
      <c r="H873" s="183">
        <v>1</v>
      </c>
      <c r="I873" s="184"/>
      <c r="J873" s="185">
        <f>ROUND(I873*H873,2)</f>
        <v>0</v>
      </c>
      <c r="K873" s="181" t="s">
        <v>172</v>
      </c>
      <c r="L873" s="186"/>
      <c r="M873" s="187" t="s">
        <v>1</v>
      </c>
      <c r="N873" s="188" t="s">
        <v>45</v>
      </c>
      <c r="O873" s="55"/>
      <c r="P873" s="166">
        <f>O873*H873</f>
        <v>0</v>
      </c>
      <c r="Q873" s="166">
        <v>3.0100000000000001E-3</v>
      </c>
      <c r="R873" s="166">
        <f>Q873*H873</f>
        <v>3.0100000000000001E-3</v>
      </c>
      <c r="S873" s="166">
        <v>0</v>
      </c>
      <c r="T873" s="167">
        <f>S873*H873</f>
        <v>0</v>
      </c>
      <c r="AR873" s="168" t="s">
        <v>273</v>
      </c>
      <c r="AT873" s="168" t="s">
        <v>226</v>
      </c>
      <c r="AU873" s="168" t="s">
        <v>88</v>
      </c>
      <c r="AY873" s="17" t="s">
        <v>166</v>
      </c>
      <c r="BE873" s="169">
        <f>IF(N873="základní",J873,0)</f>
        <v>0</v>
      </c>
      <c r="BF873" s="169">
        <f>IF(N873="snížená",J873,0)</f>
        <v>0</v>
      </c>
      <c r="BG873" s="169">
        <f>IF(N873="zákl. přenesená",J873,0)</f>
        <v>0</v>
      </c>
      <c r="BH873" s="169">
        <f>IF(N873="sníž. přenesená",J873,0)</f>
        <v>0</v>
      </c>
      <c r="BI873" s="169">
        <f>IF(N873="nulová",J873,0)</f>
        <v>0</v>
      </c>
      <c r="BJ873" s="17" t="s">
        <v>21</v>
      </c>
      <c r="BK873" s="169">
        <f>ROUND(I873*H873,2)</f>
        <v>0</v>
      </c>
      <c r="BL873" s="17" t="s">
        <v>246</v>
      </c>
      <c r="BM873" s="168" t="s">
        <v>1868</v>
      </c>
    </row>
    <row r="874" spans="2:65" s="1" customFormat="1" ht="24" customHeight="1">
      <c r="B874" s="156"/>
      <c r="C874" s="157" t="s">
        <v>1869</v>
      </c>
      <c r="D874" s="157" t="s">
        <v>168</v>
      </c>
      <c r="E874" s="158" t="s">
        <v>1870</v>
      </c>
      <c r="F874" s="159" t="s">
        <v>1871</v>
      </c>
      <c r="G874" s="160" t="s">
        <v>257</v>
      </c>
      <c r="H874" s="161">
        <v>100.8</v>
      </c>
      <c r="I874" s="162"/>
      <c r="J874" s="163">
        <f>ROUND(I874*H874,2)</f>
        <v>0</v>
      </c>
      <c r="K874" s="159" t="s">
        <v>172</v>
      </c>
      <c r="L874" s="32"/>
      <c r="M874" s="164" t="s">
        <v>1</v>
      </c>
      <c r="N874" s="165" t="s">
        <v>45</v>
      </c>
      <c r="O874" s="55"/>
      <c r="P874" s="166">
        <f>O874*H874</f>
        <v>0</v>
      </c>
      <c r="Q874" s="166">
        <v>6.0000000000000002E-5</v>
      </c>
      <c r="R874" s="166">
        <f>Q874*H874</f>
        <v>6.0479999999999996E-3</v>
      </c>
      <c r="S874" s="166">
        <v>0</v>
      </c>
      <c r="T874" s="167">
        <f>S874*H874</f>
        <v>0</v>
      </c>
      <c r="AR874" s="168" t="s">
        <v>246</v>
      </c>
      <c r="AT874" s="168" t="s">
        <v>168</v>
      </c>
      <c r="AU874" s="168" t="s">
        <v>88</v>
      </c>
      <c r="AY874" s="17" t="s">
        <v>166</v>
      </c>
      <c r="BE874" s="169">
        <f>IF(N874="základní",J874,0)</f>
        <v>0</v>
      </c>
      <c r="BF874" s="169">
        <f>IF(N874="snížená",J874,0)</f>
        <v>0</v>
      </c>
      <c r="BG874" s="169">
        <f>IF(N874="zákl. přenesená",J874,0)</f>
        <v>0</v>
      </c>
      <c r="BH874" s="169">
        <f>IF(N874="sníž. přenesená",J874,0)</f>
        <v>0</v>
      </c>
      <c r="BI874" s="169">
        <f>IF(N874="nulová",J874,0)</f>
        <v>0</v>
      </c>
      <c r="BJ874" s="17" t="s">
        <v>21</v>
      </c>
      <c r="BK874" s="169">
        <f>ROUND(I874*H874,2)</f>
        <v>0</v>
      </c>
      <c r="BL874" s="17" t="s">
        <v>246</v>
      </c>
      <c r="BM874" s="168" t="s">
        <v>1872</v>
      </c>
    </row>
    <row r="875" spans="2:65" s="12" customFormat="1" ht="10.199999999999999">
      <c r="B875" s="170"/>
      <c r="D875" s="171" t="s">
        <v>175</v>
      </c>
      <c r="E875" s="172" t="s">
        <v>1</v>
      </c>
      <c r="F875" s="173" t="s">
        <v>1873</v>
      </c>
      <c r="H875" s="174">
        <v>100.8</v>
      </c>
      <c r="I875" s="175"/>
      <c r="L875" s="170"/>
      <c r="M875" s="176"/>
      <c r="N875" s="177"/>
      <c r="O875" s="177"/>
      <c r="P875" s="177"/>
      <c r="Q875" s="177"/>
      <c r="R875" s="177"/>
      <c r="S875" s="177"/>
      <c r="T875" s="178"/>
      <c r="AT875" s="172" t="s">
        <v>175</v>
      </c>
      <c r="AU875" s="172" t="s">
        <v>88</v>
      </c>
      <c r="AV875" s="12" t="s">
        <v>88</v>
      </c>
      <c r="AW875" s="12" t="s">
        <v>36</v>
      </c>
      <c r="AX875" s="12" t="s">
        <v>21</v>
      </c>
      <c r="AY875" s="172" t="s">
        <v>166</v>
      </c>
    </row>
    <row r="876" spans="2:65" s="1" customFormat="1" ht="24" customHeight="1">
      <c r="B876" s="156"/>
      <c r="C876" s="179" t="s">
        <v>1874</v>
      </c>
      <c r="D876" s="179" t="s">
        <v>226</v>
      </c>
      <c r="E876" s="180" t="s">
        <v>1875</v>
      </c>
      <c r="F876" s="181" t="s">
        <v>1876</v>
      </c>
      <c r="G876" s="182" t="s">
        <v>257</v>
      </c>
      <c r="H876" s="183">
        <v>108.864</v>
      </c>
      <c r="I876" s="184"/>
      <c r="J876" s="185">
        <f>ROUND(I876*H876,2)</f>
        <v>0</v>
      </c>
      <c r="K876" s="181" t="s">
        <v>1</v>
      </c>
      <c r="L876" s="186"/>
      <c r="M876" s="187" t="s">
        <v>1</v>
      </c>
      <c r="N876" s="188" t="s">
        <v>45</v>
      </c>
      <c r="O876" s="55"/>
      <c r="P876" s="166">
        <f>O876*H876</f>
        <v>0</v>
      </c>
      <c r="Q876" s="166">
        <v>1E-3</v>
      </c>
      <c r="R876" s="166">
        <f>Q876*H876</f>
        <v>0.108864</v>
      </c>
      <c r="S876" s="166">
        <v>0</v>
      </c>
      <c r="T876" s="167">
        <f>S876*H876</f>
        <v>0</v>
      </c>
      <c r="AR876" s="168" t="s">
        <v>273</v>
      </c>
      <c r="AT876" s="168" t="s">
        <v>226</v>
      </c>
      <c r="AU876" s="168" t="s">
        <v>88</v>
      </c>
      <c r="AY876" s="17" t="s">
        <v>166</v>
      </c>
      <c r="BE876" s="169">
        <f>IF(N876="základní",J876,0)</f>
        <v>0</v>
      </c>
      <c r="BF876" s="169">
        <f>IF(N876="snížená",J876,0)</f>
        <v>0</v>
      </c>
      <c r="BG876" s="169">
        <f>IF(N876="zákl. přenesená",J876,0)</f>
        <v>0</v>
      </c>
      <c r="BH876" s="169">
        <f>IF(N876="sníž. přenesená",J876,0)</f>
        <v>0</v>
      </c>
      <c r="BI876" s="169">
        <f>IF(N876="nulová",J876,0)</f>
        <v>0</v>
      </c>
      <c r="BJ876" s="17" t="s">
        <v>21</v>
      </c>
      <c r="BK876" s="169">
        <f>ROUND(I876*H876,2)</f>
        <v>0</v>
      </c>
      <c r="BL876" s="17" t="s">
        <v>246</v>
      </c>
      <c r="BM876" s="168" t="s">
        <v>1877</v>
      </c>
    </row>
    <row r="877" spans="2:65" s="12" customFormat="1" ht="10.199999999999999">
      <c r="B877" s="170"/>
      <c r="D877" s="171" t="s">
        <v>175</v>
      </c>
      <c r="E877" s="172" t="s">
        <v>1</v>
      </c>
      <c r="F877" s="173" t="s">
        <v>1878</v>
      </c>
      <c r="H877" s="174">
        <v>108.864</v>
      </c>
      <c r="I877" s="175"/>
      <c r="L877" s="170"/>
      <c r="M877" s="176"/>
      <c r="N877" s="177"/>
      <c r="O877" s="177"/>
      <c r="P877" s="177"/>
      <c r="Q877" s="177"/>
      <c r="R877" s="177"/>
      <c r="S877" s="177"/>
      <c r="T877" s="178"/>
      <c r="AT877" s="172" t="s">
        <v>175</v>
      </c>
      <c r="AU877" s="172" t="s">
        <v>88</v>
      </c>
      <c r="AV877" s="12" t="s">
        <v>88</v>
      </c>
      <c r="AW877" s="12" t="s">
        <v>36</v>
      </c>
      <c r="AX877" s="12" t="s">
        <v>21</v>
      </c>
      <c r="AY877" s="172" t="s">
        <v>166</v>
      </c>
    </row>
    <row r="878" spans="2:65" s="1" customFormat="1" ht="24" customHeight="1">
      <c r="B878" s="156"/>
      <c r="C878" s="157" t="s">
        <v>1879</v>
      </c>
      <c r="D878" s="157" t="s">
        <v>168</v>
      </c>
      <c r="E878" s="158" t="s">
        <v>1880</v>
      </c>
      <c r="F878" s="159" t="s">
        <v>1881</v>
      </c>
      <c r="G878" s="160" t="s">
        <v>257</v>
      </c>
      <c r="H878" s="161">
        <v>497.75700000000001</v>
      </c>
      <c r="I878" s="162"/>
      <c r="J878" s="163">
        <f>ROUND(I878*H878,2)</f>
        <v>0</v>
      </c>
      <c r="K878" s="159" t="s">
        <v>172</v>
      </c>
      <c r="L878" s="32"/>
      <c r="M878" s="164" t="s">
        <v>1</v>
      </c>
      <c r="N878" s="165" t="s">
        <v>45</v>
      </c>
      <c r="O878" s="55"/>
      <c r="P878" s="166">
        <f>O878*H878</f>
        <v>0</v>
      </c>
      <c r="Q878" s="166">
        <v>6.0000000000000002E-5</v>
      </c>
      <c r="R878" s="166">
        <f>Q878*H878</f>
        <v>2.986542E-2</v>
      </c>
      <c r="S878" s="166">
        <v>0</v>
      </c>
      <c r="T878" s="167">
        <f>S878*H878</f>
        <v>0</v>
      </c>
      <c r="AR878" s="168" t="s">
        <v>246</v>
      </c>
      <c r="AT878" s="168" t="s">
        <v>168</v>
      </c>
      <c r="AU878" s="168" t="s">
        <v>88</v>
      </c>
      <c r="AY878" s="17" t="s">
        <v>166</v>
      </c>
      <c r="BE878" s="169">
        <f>IF(N878="základní",J878,0)</f>
        <v>0</v>
      </c>
      <c r="BF878" s="169">
        <f>IF(N878="snížená",J878,0)</f>
        <v>0</v>
      </c>
      <c r="BG878" s="169">
        <f>IF(N878="zákl. přenesená",J878,0)</f>
        <v>0</v>
      </c>
      <c r="BH878" s="169">
        <f>IF(N878="sníž. přenesená",J878,0)</f>
        <v>0</v>
      </c>
      <c r="BI878" s="169">
        <f>IF(N878="nulová",J878,0)</f>
        <v>0</v>
      </c>
      <c r="BJ878" s="17" t="s">
        <v>21</v>
      </c>
      <c r="BK878" s="169">
        <f>ROUND(I878*H878,2)</f>
        <v>0</v>
      </c>
      <c r="BL878" s="17" t="s">
        <v>246</v>
      </c>
      <c r="BM878" s="168" t="s">
        <v>1882</v>
      </c>
    </row>
    <row r="879" spans="2:65" s="15" customFormat="1" ht="10.199999999999999">
      <c r="B879" s="213"/>
      <c r="D879" s="171" t="s">
        <v>175</v>
      </c>
      <c r="E879" s="214" t="s">
        <v>1</v>
      </c>
      <c r="F879" s="215" t="s">
        <v>1883</v>
      </c>
      <c r="H879" s="214" t="s">
        <v>1</v>
      </c>
      <c r="I879" s="216"/>
      <c r="L879" s="213"/>
      <c r="M879" s="217"/>
      <c r="N879" s="218"/>
      <c r="O879" s="218"/>
      <c r="P879" s="218"/>
      <c r="Q879" s="218"/>
      <c r="R879" s="218"/>
      <c r="S879" s="218"/>
      <c r="T879" s="219"/>
      <c r="AT879" s="214" t="s">
        <v>175</v>
      </c>
      <c r="AU879" s="214" t="s">
        <v>88</v>
      </c>
      <c r="AV879" s="15" t="s">
        <v>21</v>
      </c>
      <c r="AW879" s="15" t="s">
        <v>36</v>
      </c>
      <c r="AX879" s="15" t="s">
        <v>80</v>
      </c>
      <c r="AY879" s="214" t="s">
        <v>166</v>
      </c>
    </row>
    <row r="880" spans="2:65" s="12" customFormat="1" ht="10.199999999999999">
      <c r="B880" s="170"/>
      <c r="D880" s="171" t="s">
        <v>175</v>
      </c>
      <c r="E880" s="172" t="s">
        <v>1</v>
      </c>
      <c r="F880" s="173" t="s">
        <v>1884</v>
      </c>
      <c r="H880" s="174">
        <v>82.834999999999994</v>
      </c>
      <c r="I880" s="175"/>
      <c r="L880" s="170"/>
      <c r="M880" s="176"/>
      <c r="N880" s="177"/>
      <c r="O880" s="177"/>
      <c r="P880" s="177"/>
      <c r="Q880" s="177"/>
      <c r="R880" s="177"/>
      <c r="S880" s="177"/>
      <c r="T880" s="178"/>
      <c r="AT880" s="172" t="s">
        <v>175</v>
      </c>
      <c r="AU880" s="172" t="s">
        <v>88</v>
      </c>
      <c r="AV880" s="12" t="s">
        <v>88</v>
      </c>
      <c r="AW880" s="12" t="s">
        <v>36</v>
      </c>
      <c r="AX880" s="12" t="s">
        <v>80</v>
      </c>
      <c r="AY880" s="172" t="s">
        <v>166</v>
      </c>
    </row>
    <row r="881" spans="2:65" s="14" customFormat="1" ht="10.199999999999999">
      <c r="B881" s="205"/>
      <c r="D881" s="171" t="s">
        <v>175</v>
      </c>
      <c r="E881" s="206" t="s">
        <v>1</v>
      </c>
      <c r="F881" s="207" t="s">
        <v>675</v>
      </c>
      <c r="H881" s="208">
        <v>82.834999999999994</v>
      </c>
      <c r="I881" s="209"/>
      <c r="L881" s="205"/>
      <c r="M881" s="210"/>
      <c r="N881" s="211"/>
      <c r="O881" s="211"/>
      <c r="P881" s="211"/>
      <c r="Q881" s="211"/>
      <c r="R881" s="211"/>
      <c r="S881" s="211"/>
      <c r="T881" s="212"/>
      <c r="AT881" s="206" t="s">
        <v>175</v>
      </c>
      <c r="AU881" s="206" t="s">
        <v>88</v>
      </c>
      <c r="AV881" s="14" t="s">
        <v>181</v>
      </c>
      <c r="AW881" s="14" t="s">
        <v>36</v>
      </c>
      <c r="AX881" s="14" t="s">
        <v>80</v>
      </c>
      <c r="AY881" s="206" t="s">
        <v>166</v>
      </c>
    </row>
    <row r="882" spans="2:65" s="15" customFormat="1" ht="10.199999999999999">
      <c r="B882" s="213"/>
      <c r="D882" s="171" t="s">
        <v>175</v>
      </c>
      <c r="E882" s="214" t="s">
        <v>1</v>
      </c>
      <c r="F882" s="215" t="s">
        <v>1885</v>
      </c>
      <c r="H882" s="214" t="s">
        <v>1</v>
      </c>
      <c r="I882" s="216"/>
      <c r="L882" s="213"/>
      <c r="M882" s="217"/>
      <c r="N882" s="218"/>
      <c r="O882" s="218"/>
      <c r="P882" s="218"/>
      <c r="Q882" s="218"/>
      <c r="R882" s="218"/>
      <c r="S882" s="218"/>
      <c r="T882" s="219"/>
      <c r="AT882" s="214" t="s">
        <v>175</v>
      </c>
      <c r="AU882" s="214" t="s">
        <v>88</v>
      </c>
      <c r="AV882" s="15" t="s">
        <v>21</v>
      </c>
      <c r="AW882" s="15" t="s">
        <v>36</v>
      </c>
      <c r="AX882" s="15" t="s">
        <v>80</v>
      </c>
      <c r="AY882" s="214" t="s">
        <v>166</v>
      </c>
    </row>
    <row r="883" spans="2:65" s="12" customFormat="1" ht="10.199999999999999">
      <c r="B883" s="170"/>
      <c r="D883" s="171" t="s">
        <v>175</v>
      </c>
      <c r="E883" s="172" t="s">
        <v>1</v>
      </c>
      <c r="F883" s="173" t="s">
        <v>1886</v>
      </c>
      <c r="H883" s="174">
        <v>48.569000000000003</v>
      </c>
      <c r="I883" s="175"/>
      <c r="L883" s="170"/>
      <c r="M883" s="176"/>
      <c r="N883" s="177"/>
      <c r="O883" s="177"/>
      <c r="P883" s="177"/>
      <c r="Q883" s="177"/>
      <c r="R883" s="177"/>
      <c r="S883" s="177"/>
      <c r="T883" s="178"/>
      <c r="AT883" s="172" t="s">
        <v>175</v>
      </c>
      <c r="AU883" s="172" t="s">
        <v>88</v>
      </c>
      <c r="AV883" s="12" t="s">
        <v>88</v>
      </c>
      <c r="AW883" s="12" t="s">
        <v>36</v>
      </c>
      <c r="AX883" s="12" t="s">
        <v>80</v>
      </c>
      <c r="AY883" s="172" t="s">
        <v>166</v>
      </c>
    </row>
    <row r="884" spans="2:65" s="14" customFormat="1" ht="10.199999999999999">
      <c r="B884" s="205"/>
      <c r="D884" s="171" t="s">
        <v>175</v>
      </c>
      <c r="E884" s="206" t="s">
        <v>1</v>
      </c>
      <c r="F884" s="207" t="s">
        <v>675</v>
      </c>
      <c r="H884" s="208">
        <v>48.569000000000003</v>
      </c>
      <c r="I884" s="209"/>
      <c r="L884" s="205"/>
      <c r="M884" s="210"/>
      <c r="N884" s="211"/>
      <c r="O884" s="211"/>
      <c r="P884" s="211"/>
      <c r="Q884" s="211"/>
      <c r="R884" s="211"/>
      <c r="S884" s="211"/>
      <c r="T884" s="212"/>
      <c r="AT884" s="206" t="s">
        <v>175</v>
      </c>
      <c r="AU884" s="206" t="s">
        <v>88</v>
      </c>
      <c r="AV884" s="14" t="s">
        <v>181</v>
      </c>
      <c r="AW884" s="14" t="s">
        <v>36</v>
      </c>
      <c r="AX884" s="14" t="s">
        <v>80</v>
      </c>
      <c r="AY884" s="206" t="s">
        <v>166</v>
      </c>
    </row>
    <row r="885" spans="2:65" s="12" customFormat="1" ht="10.199999999999999">
      <c r="B885" s="170"/>
      <c r="D885" s="171" t="s">
        <v>175</v>
      </c>
      <c r="E885" s="172" t="s">
        <v>1</v>
      </c>
      <c r="F885" s="173" t="s">
        <v>1887</v>
      </c>
      <c r="H885" s="174">
        <v>319.065</v>
      </c>
      <c r="I885" s="175"/>
      <c r="L885" s="170"/>
      <c r="M885" s="176"/>
      <c r="N885" s="177"/>
      <c r="O885" s="177"/>
      <c r="P885" s="177"/>
      <c r="Q885" s="177"/>
      <c r="R885" s="177"/>
      <c r="S885" s="177"/>
      <c r="T885" s="178"/>
      <c r="AT885" s="172" t="s">
        <v>175</v>
      </c>
      <c r="AU885" s="172" t="s">
        <v>88</v>
      </c>
      <c r="AV885" s="12" t="s">
        <v>88</v>
      </c>
      <c r="AW885" s="12" t="s">
        <v>36</v>
      </c>
      <c r="AX885" s="12" t="s">
        <v>80</v>
      </c>
      <c r="AY885" s="172" t="s">
        <v>166</v>
      </c>
    </row>
    <row r="886" spans="2:65" s="12" customFormat="1" ht="10.199999999999999">
      <c r="B886" s="170"/>
      <c r="D886" s="171" t="s">
        <v>175</v>
      </c>
      <c r="E886" s="172" t="s">
        <v>1</v>
      </c>
      <c r="F886" s="173" t="s">
        <v>1888</v>
      </c>
      <c r="H886" s="174">
        <v>39.25</v>
      </c>
      <c r="I886" s="175"/>
      <c r="L886" s="170"/>
      <c r="M886" s="176"/>
      <c r="N886" s="177"/>
      <c r="O886" s="177"/>
      <c r="P886" s="177"/>
      <c r="Q886" s="177"/>
      <c r="R886" s="177"/>
      <c r="S886" s="177"/>
      <c r="T886" s="178"/>
      <c r="AT886" s="172" t="s">
        <v>175</v>
      </c>
      <c r="AU886" s="172" t="s">
        <v>88</v>
      </c>
      <c r="AV886" s="12" t="s">
        <v>88</v>
      </c>
      <c r="AW886" s="12" t="s">
        <v>36</v>
      </c>
      <c r="AX886" s="12" t="s">
        <v>80</v>
      </c>
      <c r="AY886" s="172" t="s">
        <v>166</v>
      </c>
    </row>
    <row r="887" spans="2:65" s="12" customFormat="1" ht="10.199999999999999">
      <c r="B887" s="170"/>
      <c r="D887" s="171" t="s">
        <v>175</v>
      </c>
      <c r="E887" s="172" t="s">
        <v>1</v>
      </c>
      <c r="F887" s="173" t="s">
        <v>1889</v>
      </c>
      <c r="H887" s="174">
        <v>8.0380000000000003</v>
      </c>
      <c r="I887" s="175"/>
      <c r="L887" s="170"/>
      <c r="M887" s="176"/>
      <c r="N887" s="177"/>
      <c r="O887" s="177"/>
      <c r="P887" s="177"/>
      <c r="Q887" s="177"/>
      <c r="R887" s="177"/>
      <c r="S887" s="177"/>
      <c r="T887" s="178"/>
      <c r="AT887" s="172" t="s">
        <v>175</v>
      </c>
      <c r="AU887" s="172" t="s">
        <v>88</v>
      </c>
      <c r="AV887" s="12" t="s">
        <v>88</v>
      </c>
      <c r="AW887" s="12" t="s">
        <v>36</v>
      </c>
      <c r="AX887" s="12" t="s">
        <v>80</v>
      </c>
      <c r="AY887" s="172" t="s">
        <v>166</v>
      </c>
    </row>
    <row r="888" spans="2:65" s="14" customFormat="1" ht="10.199999999999999">
      <c r="B888" s="205"/>
      <c r="D888" s="171" t="s">
        <v>175</v>
      </c>
      <c r="E888" s="206" t="s">
        <v>1</v>
      </c>
      <c r="F888" s="207" t="s">
        <v>675</v>
      </c>
      <c r="H888" s="208">
        <v>366.35300000000001</v>
      </c>
      <c r="I888" s="209"/>
      <c r="L888" s="205"/>
      <c r="M888" s="210"/>
      <c r="N888" s="211"/>
      <c r="O888" s="211"/>
      <c r="P888" s="211"/>
      <c r="Q888" s="211"/>
      <c r="R888" s="211"/>
      <c r="S888" s="211"/>
      <c r="T888" s="212"/>
      <c r="AT888" s="206" t="s">
        <v>175</v>
      </c>
      <c r="AU888" s="206" t="s">
        <v>88</v>
      </c>
      <c r="AV888" s="14" t="s">
        <v>181</v>
      </c>
      <c r="AW888" s="14" t="s">
        <v>36</v>
      </c>
      <c r="AX888" s="14" t="s">
        <v>80</v>
      </c>
      <c r="AY888" s="206" t="s">
        <v>166</v>
      </c>
    </row>
    <row r="889" spans="2:65" s="13" customFormat="1" ht="10.199999999999999">
      <c r="B889" s="194"/>
      <c r="D889" s="171" t="s">
        <v>175</v>
      </c>
      <c r="E889" s="195" t="s">
        <v>1</v>
      </c>
      <c r="F889" s="196" t="s">
        <v>367</v>
      </c>
      <c r="H889" s="197">
        <v>497.75700000000001</v>
      </c>
      <c r="I889" s="198"/>
      <c r="L889" s="194"/>
      <c r="M889" s="199"/>
      <c r="N889" s="200"/>
      <c r="O889" s="200"/>
      <c r="P889" s="200"/>
      <c r="Q889" s="200"/>
      <c r="R889" s="200"/>
      <c r="S889" s="200"/>
      <c r="T889" s="201"/>
      <c r="AT889" s="195" t="s">
        <v>175</v>
      </c>
      <c r="AU889" s="195" t="s">
        <v>88</v>
      </c>
      <c r="AV889" s="13" t="s">
        <v>173</v>
      </c>
      <c r="AW889" s="13" t="s">
        <v>36</v>
      </c>
      <c r="AX889" s="13" t="s">
        <v>21</v>
      </c>
      <c r="AY889" s="195" t="s">
        <v>166</v>
      </c>
    </row>
    <row r="890" spans="2:65" s="1" customFormat="1" ht="16.5" customHeight="1">
      <c r="B890" s="156"/>
      <c r="C890" s="179" t="s">
        <v>1890</v>
      </c>
      <c r="D890" s="179" t="s">
        <v>226</v>
      </c>
      <c r="E890" s="180" t="s">
        <v>1891</v>
      </c>
      <c r="F890" s="181" t="s">
        <v>1467</v>
      </c>
      <c r="G890" s="182" t="s">
        <v>257</v>
      </c>
      <c r="H890" s="183">
        <v>547.79999999999995</v>
      </c>
      <c r="I890" s="184"/>
      <c r="J890" s="185">
        <f>ROUND(I890*H890,2)</f>
        <v>0</v>
      </c>
      <c r="K890" s="181" t="s">
        <v>1</v>
      </c>
      <c r="L890" s="186"/>
      <c r="M890" s="187" t="s">
        <v>1</v>
      </c>
      <c r="N890" s="188" t="s">
        <v>45</v>
      </c>
      <c r="O890" s="55"/>
      <c r="P890" s="166">
        <f>O890*H890</f>
        <v>0</v>
      </c>
      <c r="Q890" s="166">
        <v>1E-3</v>
      </c>
      <c r="R890" s="166">
        <f>Q890*H890</f>
        <v>0.54779999999999995</v>
      </c>
      <c r="S890" s="166">
        <v>0</v>
      </c>
      <c r="T890" s="167">
        <f>S890*H890</f>
        <v>0</v>
      </c>
      <c r="AR890" s="168" t="s">
        <v>273</v>
      </c>
      <c r="AT890" s="168" t="s">
        <v>226</v>
      </c>
      <c r="AU890" s="168" t="s">
        <v>88</v>
      </c>
      <c r="AY890" s="17" t="s">
        <v>166</v>
      </c>
      <c r="BE890" s="169">
        <f>IF(N890="základní",J890,0)</f>
        <v>0</v>
      </c>
      <c r="BF890" s="169">
        <f>IF(N890="snížená",J890,0)</f>
        <v>0</v>
      </c>
      <c r="BG890" s="169">
        <f>IF(N890="zákl. přenesená",J890,0)</f>
        <v>0</v>
      </c>
      <c r="BH890" s="169">
        <f>IF(N890="sníž. přenesená",J890,0)</f>
        <v>0</v>
      </c>
      <c r="BI890" s="169">
        <f>IF(N890="nulová",J890,0)</f>
        <v>0</v>
      </c>
      <c r="BJ890" s="17" t="s">
        <v>21</v>
      </c>
      <c r="BK890" s="169">
        <f>ROUND(I890*H890,2)</f>
        <v>0</v>
      </c>
      <c r="BL890" s="17" t="s">
        <v>246</v>
      </c>
      <c r="BM890" s="168" t="s">
        <v>1892</v>
      </c>
    </row>
    <row r="891" spans="2:65" s="12" customFormat="1" ht="10.199999999999999">
      <c r="B891" s="170"/>
      <c r="D891" s="171" t="s">
        <v>175</v>
      </c>
      <c r="E891" s="172" t="s">
        <v>1</v>
      </c>
      <c r="F891" s="173" t="s">
        <v>1893</v>
      </c>
      <c r="H891" s="174">
        <v>547.79999999999995</v>
      </c>
      <c r="I891" s="175"/>
      <c r="L891" s="170"/>
      <c r="M891" s="176"/>
      <c r="N891" s="177"/>
      <c r="O891" s="177"/>
      <c r="P891" s="177"/>
      <c r="Q891" s="177"/>
      <c r="R891" s="177"/>
      <c r="S891" s="177"/>
      <c r="T891" s="178"/>
      <c r="AT891" s="172" t="s">
        <v>175</v>
      </c>
      <c r="AU891" s="172" t="s">
        <v>88</v>
      </c>
      <c r="AV891" s="12" t="s">
        <v>88</v>
      </c>
      <c r="AW891" s="12" t="s">
        <v>36</v>
      </c>
      <c r="AX891" s="12" t="s">
        <v>21</v>
      </c>
      <c r="AY891" s="172" t="s">
        <v>166</v>
      </c>
    </row>
    <row r="892" spans="2:65" s="1" customFormat="1" ht="16.5" customHeight="1">
      <c r="B892" s="156"/>
      <c r="C892" s="179" t="s">
        <v>1894</v>
      </c>
      <c r="D892" s="179" t="s">
        <v>226</v>
      </c>
      <c r="E892" s="180" t="s">
        <v>1895</v>
      </c>
      <c r="F892" s="181" t="s">
        <v>1661</v>
      </c>
      <c r="G892" s="182" t="s">
        <v>197</v>
      </c>
      <c r="H892" s="183">
        <v>3.43</v>
      </c>
      <c r="I892" s="184"/>
      <c r="J892" s="185">
        <f>ROUND(I892*H892,2)</f>
        <v>0</v>
      </c>
      <c r="K892" s="181" t="s">
        <v>1</v>
      </c>
      <c r="L892" s="186"/>
      <c r="M892" s="187" t="s">
        <v>1</v>
      </c>
      <c r="N892" s="188" t="s">
        <v>45</v>
      </c>
      <c r="O892" s="55"/>
      <c r="P892" s="166">
        <f>O892*H892</f>
        <v>0</v>
      </c>
      <c r="Q892" s="166">
        <v>0.01</v>
      </c>
      <c r="R892" s="166">
        <f>Q892*H892</f>
        <v>3.4300000000000004E-2</v>
      </c>
      <c r="S892" s="166">
        <v>0</v>
      </c>
      <c r="T892" s="167">
        <f>S892*H892</f>
        <v>0</v>
      </c>
      <c r="AR892" s="168" t="s">
        <v>273</v>
      </c>
      <c r="AT892" s="168" t="s">
        <v>226</v>
      </c>
      <c r="AU892" s="168" t="s">
        <v>88</v>
      </c>
      <c r="AY892" s="17" t="s">
        <v>166</v>
      </c>
      <c r="BE892" s="169">
        <f>IF(N892="základní",J892,0)</f>
        <v>0</v>
      </c>
      <c r="BF892" s="169">
        <f>IF(N892="snížená",J892,0)</f>
        <v>0</v>
      </c>
      <c r="BG892" s="169">
        <f>IF(N892="zákl. přenesená",J892,0)</f>
        <v>0</v>
      </c>
      <c r="BH892" s="169">
        <f>IF(N892="sníž. přenesená",J892,0)</f>
        <v>0</v>
      </c>
      <c r="BI892" s="169">
        <f>IF(N892="nulová",J892,0)</f>
        <v>0</v>
      </c>
      <c r="BJ892" s="17" t="s">
        <v>21</v>
      </c>
      <c r="BK892" s="169">
        <f>ROUND(I892*H892,2)</f>
        <v>0</v>
      </c>
      <c r="BL892" s="17" t="s">
        <v>246</v>
      </c>
      <c r="BM892" s="168" t="s">
        <v>1896</v>
      </c>
    </row>
    <row r="893" spans="2:65" s="12" customFormat="1" ht="10.199999999999999">
      <c r="B893" s="170"/>
      <c r="D893" s="171" t="s">
        <v>175</v>
      </c>
      <c r="E893" s="172" t="s">
        <v>1</v>
      </c>
      <c r="F893" s="173" t="s">
        <v>1897</v>
      </c>
      <c r="H893" s="174">
        <v>1.43</v>
      </c>
      <c r="I893" s="175"/>
      <c r="L893" s="170"/>
      <c r="M893" s="176"/>
      <c r="N893" s="177"/>
      <c r="O893" s="177"/>
      <c r="P893" s="177"/>
      <c r="Q893" s="177"/>
      <c r="R893" s="177"/>
      <c r="S893" s="177"/>
      <c r="T893" s="178"/>
      <c r="AT893" s="172" t="s">
        <v>175</v>
      </c>
      <c r="AU893" s="172" t="s">
        <v>88</v>
      </c>
      <c r="AV893" s="12" t="s">
        <v>88</v>
      </c>
      <c r="AW893" s="12" t="s">
        <v>36</v>
      </c>
      <c r="AX893" s="12" t="s">
        <v>80</v>
      </c>
      <c r="AY893" s="172" t="s">
        <v>166</v>
      </c>
    </row>
    <row r="894" spans="2:65" s="12" customFormat="1" ht="10.199999999999999">
      <c r="B894" s="170"/>
      <c r="D894" s="171" t="s">
        <v>175</v>
      </c>
      <c r="E894" s="172" t="s">
        <v>1</v>
      </c>
      <c r="F894" s="173" t="s">
        <v>1898</v>
      </c>
      <c r="H894" s="174">
        <v>2</v>
      </c>
      <c r="I894" s="175"/>
      <c r="L894" s="170"/>
      <c r="M894" s="176"/>
      <c r="N894" s="177"/>
      <c r="O894" s="177"/>
      <c r="P894" s="177"/>
      <c r="Q894" s="177"/>
      <c r="R894" s="177"/>
      <c r="S894" s="177"/>
      <c r="T894" s="178"/>
      <c r="AT894" s="172" t="s">
        <v>175</v>
      </c>
      <c r="AU894" s="172" t="s">
        <v>88</v>
      </c>
      <c r="AV894" s="12" t="s">
        <v>88</v>
      </c>
      <c r="AW894" s="12" t="s">
        <v>36</v>
      </c>
      <c r="AX894" s="12" t="s">
        <v>80</v>
      </c>
      <c r="AY894" s="172" t="s">
        <v>166</v>
      </c>
    </row>
    <row r="895" spans="2:65" s="13" customFormat="1" ht="10.199999999999999">
      <c r="B895" s="194"/>
      <c r="D895" s="171" t="s">
        <v>175</v>
      </c>
      <c r="E895" s="195" t="s">
        <v>1</v>
      </c>
      <c r="F895" s="196" t="s">
        <v>367</v>
      </c>
      <c r="H895" s="197">
        <v>3.4299999999999997</v>
      </c>
      <c r="I895" s="198"/>
      <c r="L895" s="194"/>
      <c r="M895" s="199"/>
      <c r="N895" s="200"/>
      <c r="O895" s="200"/>
      <c r="P895" s="200"/>
      <c r="Q895" s="200"/>
      <c r="R895" s="200"/>
      <c r="S895" s="200"/>
      <c r="T895" s="201"/>
      <c r="AT895" s="195" t="s">
        <v>175</v>
      </c>
      <c r="AU895" s="195" t="s">
        <v>88</v>
      </c>
      <c r="AV895" s="13" t="s">
        <v>173</v>
      </c>
      <c r="AW895" s="13" t="s">
        <v>36</v>
      </c>
      <c r="AX895" s="13" t="s">
        <v>21</v>
      </c>
      <c r="AY895" s="195" t="s">
        <v>166</v>
      </c>
    </row>
    <row r="896" spans="2:65" s="1" customFormat="1" ht="16.5" customHeight="1">
      <c r="B896" s="156"/>
      <c r="C896" s="179" t="s">
        <v>1899</v>
      </c>
      <c r="D896" s="179" t="s">
        <v>226</v>
      </c>
      <c r="E896" s="180" t="s">
        <v>1900</v>
      </c>
      <c r="F896" s="181" t="s">
        <v>1901</v>
      </c>
      <c r="G896" s="182" t="s">
        <v>197</v>
      </c>
      <c r="H896" s="183">
        <v>6.2919999999999998</v>
      </c>
      <c r="I896" s="184"/>
      <c r="J896" s="185">
        <f>ROUND(I896*H896,2)</f>
        <v>0</v>
      </c>
      <c r="K896" s="181" t="s">
        <v>1</v>
      </c>
      <c r="L896" s="186"/>
      <c r="M896" s="187" t="s">
        <v>1</v>
      </c>
      <c r="N896" s="188" t="s">
        <v>45</v>
      </c>
      <c r="O896" s="55"/>
      <c r="P896" s="166">
        <f>O896*H896</f>
        <v>0</v>
      </c>
      <c r="Q896" s="166">
        <v>6.0000000000000001E-3</v>
      </c>
      <c r="R896" s="166">
        <f>Q896*H896</f>
        <v>3.7752000000000001E-2</v>
      </c>
      <c r="S896" s="166">
        <v>0</v>
      </c>
      <c r="T896" s="167">
        <f>S896*H896</f>
        <v>0</v>
      </c>
      <c r="AR896" s="168" t="s">
        <v>273</v>
      </c>
      <c r="AT896" s="168" t="s">
        <v>226</v>
      </c>
      <c r="AU896" s="168" t="s">
        <v>88</v>
      </c>
      <c r="AY896" s="17" t="s">
        <v>166</v>
      </c>
      <c r="BE896" s="169">
        <f>IF(N896="základní",J896,0)</f>
        <v>0</v>
      </c>
      <c r="BF896" s="169">
        <f>IF(N896="snížená",J896,0)</f>
        <v>0</v>
      </c>
      <c r="BG896" s="169">
        <f>IF(N896="zákl. přenesená",J896,0)</f>
        <v>0</v>
      </c>
      <c r="BH896" s="169">
        <f>IF(N896="sníž. přenesená",J896,0)</f>
        <v>0</v>
      </c>
      <c r="BI896" s="169">
        <f>IF(N896="nulová",J896,0)</f>
        <v>0</v>
      </c>
      <c r="BJ896" s="17" t="s">
        <v>21</v>
      </c>
      <c r="BK896" s="169">
        <f>ROUND(I896*H896,2)</f>
        <v>0</v>
      </c>
      <c r="BL896" s="17" t="s">
        <v>246</v>
      </c>
      <c r="BM896" s="168" t="s">
        <v>1902</v>
      </c>
    </row>
    <row r="897" spans="2:65" s="12" customFormat="1" ht="10.199999999999999">
      <c r="B897" s="170"/>
      <c r="D897" s="171" t="s">
        <v>175</v>
      </c>
      <c r="E897" s="172" t="s">
        <v>1</v>
      </c>
      <c r="F897" s="173" t="s">
        <v>1903</v>
      </c>
      <c r="H897" s="174">
        <v>3.6520000000000001</v>
      </c>
      <c r="I897" s="175"/>
      <c r="L897" s="170"/>
      <c r="M897" s="176"/>
      <c r="N897" s="177"/>
      <c r="O897" s="177"/>
      <c r="P897" s="177"/>
      <c r="Q897" s="177"/>
      <c r="R897" s="177"/>
      <c r="S897" s="177"/>
      <c r="T897" s="178"/>
      <c r="AT897" s="172" t="s">
        <v>175</v>
      </c>
      <c r="AU897" s="172" t="s">
        <v>88</v>
      </c>
      <c r="AV897" s="12" t="s">
        <v>88</v>
      </c>
      <c r="AW897" s="12" t="s">
        <v>36</v>
      </c>
      <c r="AX897" s="12" t="s">
        <v>80</v>
      </c>
      <c r="AY897" s="172" t="s">
        <v>166</v>
      </c>
    </row>
    <row r="898" spans="2:65" s="12" customFormat="1" ht="10.199999999999999">
      <c r="B898" s="170"/>
      <c r="D898" s="171" t="s">
        <v>175</v>
      </c>
      <c r="E898" s="172" t="s">
        <v>1</v>
      </c>
      <c r="F898" s="173" t="s">
        <v>1904</v>
      </c>
      <c r="H898" s="174">
        <v>2.64</v>
      </c>
      <c r="I898" s="175"/>
      <c r="L898" s="170"/>
      <c r="M898" s="176"/>
      <c r="N898" s="177"/>
      <c r="O898" s="177"/>
      <c r="P898" s="177"/>
      <c r="Q898" s="177"/>
      <c r="R898" s="177"/>
      <c r="S898" s="177"/>
      <c r="T898" s="178"/>
      <c r="AT898" s="172" t="s">
        <v>175</v>
      </c>
      <c r="AU898" s="172" t="s">
        <v>88</v>
      </c>
      <c r="AV898" s="12" t="s">
        <v>88</v>
      </c>
      <c r="AW898" s="12" t="s">
        <v>36</v>
      </c>
      <c r="AX898" s="12" t="s">
        <v>80</v>
      </c>
      <c r="AY898" s="172" t="s">
        <v>166</v>
      </c>
    </row>
    <row r="899" spans="2:65" s="13" customFormat="1" ht="10.199999999999999">
      <c r="B899" s="194"/>
      <c r="D899" s="171" t="s">
        <v>175</v>
      </c>
      <c r="E899" s="195" t="s">
        <v>1</v>
      </c>
      <c r="F899" s="196" t="s">
        <v>367</v>
      </c>
      <c r="H899" s="197">
        <v>6.2919999999999998</v>
      </c>
      <c r="I899" s="198"/>
      <c r="L899" s="194"/>
      <c r="M899" s="199"/>
      <c r="N899" s="200"/>
      <c r="O899" s="200"/>
      <c r="P899" s="200"/>
      <c r="Q899" s="200"/>
      <c r="R899" s="200"/>
      <c r="S899" s="200"/>
      <c r="T899" s="201"/>
      <c r="AT899" s="195" t="s">
        <v>175</v>
      </c>
      <c r="AU899" s="195" t="s">
        <v>88</v>
      </c>
      <c r="AV899" s="13" t="s">
        <v>173</v>
      </c>
      <c r="AW899" s="13" t="s">
        <v>36</v>
      </c>
      <c r="AX899" s="13" t="s">
        <v>21</v>
      </c>
      <c r="AY899" s="195" t="s">
        <v>166</v>
      </c>
    </row>
    <row r="900" spans="2:65" s="1" customFormat="1" ht="16.5" customHeight="1">
      <c r="B900" s="156"/>
      <c r="C900" s="179" t="s">
        <v>1905</v>
      </c>
      <c r="D900" s="179" t="s">
        <v>226</v>
      </c>
      <c r="E900" s="180" t="s">
        <v>1906</v>
      </c>
      <c r="F900" s="181" t="s">
        <v>1907</v>
      </c>
      <c r="G900" s="182" t="s">
        <v>289</v>
      </c>
      <c r="H900" s="183">
        <v>8.3000000000000007</v>
      </c>
      <c r="I900" s="184"/>
      <c r="J900" s="185">
        <f>ROUND(I900*H900,2)</f>
        <v>0</v>
      </c>
      <c r="K900" s="181" t="s">
        <v>1</v>
      </c>
      <c r="L900" s="186"/>
      <c r="M900" s="187" t="s">
        <v>1</v>
      </c>
      <c r="N900" s="188" t="s">
        <v>45</v>
      </c>
      <c r="O900" s="55"/>
      <c r="P900" s="166">
        <f>O900*H900</f>
        <v>0</v>
      </c>
      <c r="Q900" s="166">
        <v>0.02</v>
      </c>
      <c r="R900" s="166">
        <f>Q900*H900</f>
        <v>0.16600000000000001</v>
      </c>
      <c r="S900" s="166">
        <v>0</v>
      </c>
      <c r="T900" s="167">
        <f>S900*H900</f>
        <v>0</v>
      </c>
      <c r="AR900" s="168" t="s">
        <v>273</v>
      </c>
      <c r="AT900" s="168" t="s">
        <v>226</v>
      </c>
      <c r="AU900" s="168" t="s">
        <v>88</v>
      </c>
      <c r="AY900" s="17" t="s">
        <v>166</v>
      </c>
      <c r="BE900" s="169">
        <f>IF(N900="základní",J900,0)</f>
        <v>0</v>
      </c>
      <c r="BF900" s="169">
        <f>IF(N900="snížená",J900,0)</f>
        <v>0</v>
      </c>
      <c r="BG900" s="169">
        <f>IF(N900="zákl. přenesená",J900,0)</f>
        <v>0</v>
      </c>
      <c r="BH900" s="169">
        <f>IF(N900="sníž. přenesená",J900,0)</f>
        <v>0</v>
      </c>
      <c r="BI900" s="169">
        <f>IF(N900="nulová",J900,0)</f>
        <v>0</v>
      </c>
      <c r="BJ900" s="17" t="s">
        <v>21</v>
      </c>
      <c r="BK900" s="169">
        <f>ROUND(I900*H900,2)</f>
        <v>0</v>
      </c>
      <c r="BL900" s="17" t="s">
        <v>246</v>
      </c>
      <c r="BM900" s="168" t="s">
        <v>1908</v>
      </c>
    </row>
    <row r="901" spans="2:65" s="1" customFormat="1" ht="16.5" customHeight="1">
      <c r="B901" s="156"/>
      <c r="C901" s="179" t="s">
        <v>1909</v>
      </c>
      <c r="D901" s="179" t="s">
        <v>226</v>
      </c>
      <c r="E901" s="180" t="s">
        <v>1910</v>
      </c>
      <c r="F901" s="181" t="s">
        <v>1911</v>
      </c>
      <c r="G901" s="182" t="s">
        <v>289</v>
      </c>
      <c r="H901" s="183">
        <v>0.7</v>
      </c>
      <c r="I901" s="184"/>
      <c r="J901" s="185">
        <f>ROUND(I901*H901,2)</f>
        <v>0</v>
      </c>
      <c r="K901" s="181" t="s">
        <v>1</v>
      </c>
      <c r="L901" s="186"/>
      <c r="M901" s="187" t="s">
        <v>1</v>
      </c>
      <c r="N901" s="188" t="s">
        <v>45</v>
      </c>
      <c r="O901" s="55"/>
      <c r="P901" s="166">
        <f>O901*H901</f>
        <v>0</v>
      </c>
      <c r="Q901" s="166">
        <v>0.02</v>
      </c>
      <c r="R901" s="166">
        <f>Q901*H901</f>
        <v>1.3999999999999999E-2</v>
      </c>
      <c r="S901" s="166">
        <v>0</v>
      </c>
      <c r="T901" s="167">
        <f>S901*H901</f>
        <v>0</v>
      </c>
      <c r="AR901" s="168" t="s">
        <v>273</v>
      </c>
      <c r="AT901" s="168" t="s">
        <v>226</v>
      </c>
      <c r="AU901" s="168" t="s">
        <v>88</v>
      </c>
      <c r="AY901" s="17" t="s">
        <v>166</v>
      </c>
      <c r="BE901" s="169">
        <f>IF(N901="základní",J901,0)</f>
        <v>0</v>
      </c>
      <c r="BF901" s="169">
        <f>IF(N901="snížená",J901,0)</f>
        <v>0</v>
      </c>
      <c r="BG901" s="169">
        <f>IF(N901="zákl. přenesená",J901,0)</f>
        <v>0</v>
      </c>
      <c r="BH901" s="169">
        <f>IF(N901="sníž. přenesená",J901,0)</f>
        <v>0</v>
      </c>
      <c r="BI901" s="169">
        <f>IF(N901="nulová",J901,0)</f>
        <v>0</v>
      </c>
      <c r="BJ901" s="17" t="s">
        <v>21</v>
      </c>
      <c r="BK901" s="169">
        <f>ROUND(I901*H901,2)</f>
        <v>0</v>
      </c>
      <c r="BL901" s="17" t="s">
        <v>246</v>
      </c>
      <c r="BM901" s="168" t="s">
        <v>1912</v>
      </c>
    </row>
    <row r="902" spans="2:65" s="1" customFormat="1" ht="16.5" customHeight="1">
      <c r="B902" s="156"/>
      <c r="C902" s="179" t="s">
        <v>1913</v>
      </c>
      <c r="D902" s="179" t="s">
        <v>226</v>
      </c>
      <c r="E902" s="180" t="s">
        <v>1914</v>
      </c>
      <c r="F902" s="181" t="s">
        <v>1915</v>
      </c>
      <c r="G902" s="182" t="s">
        <v>289</v>
      </c>
      <c r="H902" s="183">
        <v>6.7</v>
      </c>
      <c r="I902" s="184"/>
      <c r="J902" s="185">
        <f>ROUND(I902*H902,2)</f>
        <v>0</v>
      </c>
      <c r="K902" s="181" t="s">
        <v>1</v>
      </c>
      <c r="L902" s="186"/>
      <c r="M902" s="187" t="s">
        <v>1</v>
      </c>
      <c r="N902" s="188" t="s">
        <v>45</v>
      </c>
      <c r="O902" s="55"/>
      <c r="P902" s="166">
        <f>O902*H902</f>
        <v>0</v>
      </c>
      <c r="Q902" s="166">
        <v>1.2E-2</v>
      </c>
      <c r="R902" s="166">
        <f>Q902*H902</f>
        <v>8.0399999999999999E-2</v>
      </c>
      <c r="S902" s="166">
        <v>0</v>
      </c>
      <c r="T902" s="167">
        <f>S902*H902</f>
        <v>0</v>
      </c>
      <c r="AR902" s="168" t="s">
        <v>273</v>
      </c>
      <c r="AT902" s="168" t="s">
        <v>226</v>
      </c>
      <c r="AU902" s="168" t="s">
        <v>88</v>
      </c>
      <c r="AY902" s="17" t="s">
        <v>166</v>
      </c>
      <c r="BE902" s="169">
        <f>IF(N902="základní",J902,0)</f>
        <v>0</v>
      </c>
      <c r="BF902" s="169">
        <f>IF(N902="snížená",J902,0)</f>
        <v>0</v>
      </c>
      <c r="BG902" s="169">
        <f>IF(N902="zákl. přenesená",J902,0)</f>
        <v>0</v>
      </c>
      <c r="BH902" s="169">
        <f>IF(N902="sníž. přenesená",J902,0)</f>
        <v>0</v>
      </c>
      <c r="BI902" s="169">
        <f>IF(N902="nulová",J902,0)</f>
        <v>0</v>
      </c>
      <c r="BJ902" s="17" t="s">
        <v>21</v>
      </c>
      <c r="BK902" s="169">
        <f>ROUND(I902*H902,2)</f>
        <v>0</v>
      </c>
      <c r="BL902" s="17" t="s">
        <v>246</v>
      </c>
      <c r="BM902" s="168" t="s">
        <v>1916</v>
      </c>
    </row>
    <row r="903" spans="2:65" s="12" customFormat="1" ht="10.199999999999999">
      <c r="B903" s="170"/>
      <c r="D903" s="171" t="s">
        <v>175</v>
      </c>
      <c r="E903" s="172" t="s">
        <v>1</v>
      </c>
      <c r="F903" s="173" t="s">
        <v>1917</v>
      </c>
      <c r="H903" s="174">
        <v>6.7</v>
      </c>
      <c r="I903" s="175"/>
      <c r="L903" s="170"/>
      <c r="M903" s="176"/>
      <c r="N903" s="177"/>
      <c r="O903" s="177"/>
      <c r="P903" s="177"/>
      <c r="Q903" s="177"/>
      <c r="R903" s="177"/>
      <c r="S903" s="177"/>
      <c r="T903" s="178"/>
      <c r="AT903" s="172" t="s">
        <v>175</v>
      </c>
      <c r="AU903" s="172" t="s">
        <v>88</v>
      </c>
      <c r="AV903" s="12" t="s">
        <v>88</v>
      </c>
      <c r="AW903" s="12" t="s">
        <v>36</v>
      </c>
      <c r="AX903" s="12" t="s">
        <v>21</v>
      </c>
      <c r="AY903" s="172" t="s">
        <v>166</v>
      </c>
    </row>
    <row r="904" spans="2:65" s="1" customFormat="1" ht="48" customHeight="1">
      <c r="B904" s="156"/>
      <c r="C904" s="157" t="s">
        <v>1918</v>
      </c>
      <c r="D904" s="157" t="s">
        <v>168</v>
      </c>
      <c r="E904" s="158" t="s">
        <v>1919</v>
      </c>
      <c r="F904" s="159" t="s">
        <v>1920</v>
      </c>
      <c r="G904" s="160" t="s">
        <v>191</v>
      </c>
      <c r="H904" s="161">
        <v>1.296</v>
      </c>
      <c r="I904" s="162"/>
      <c r="J904" s="163">
        <f>ROUND(I904*H904,2)</f>
        <v>0</v>
      </c>
      <c r="K904" s="159" t="s">
        <v>172</v>
      </c>
      <c r="L904" s="32"/>
      <c r="M904" s="164" t="s">
        <v>1</v>
      </c>
      <c r="N904" s="165" t="s">
        <v>45</v>
      </c>
      <c r="O904" s="55"/>
      <c r="P904" s="166">
        <f>O904*H904</f>
        <v>0</v>
      </c>
      <c r="Q904" s="166">
        <v>0</v>
      </c>
      <c r="R904" s="166">
        <f>Q904*H904</f>
        <v>0</v>
      </c>
      <c r="S904" s="166">
        <v>0</v>
      </c>
      <c r="T904" s="167">
        <f>S904*H904</f>
        <v>0</v>
      </c>
      <c r="AR904" s="168" t="s">
        <v>246</v>
      </c>
      <c r="AT904" s="168" t="s">
        <v>168</v>
      </c>
      <c r="AU904" s="168" t="s">
        <v>88</v>
      </c>
      <c r="AY904" s="17" t="s">
        <v>166</v>
      </c>
      <c r="BE904" s="169">
        <f>IF(N904="základní",J904,0)</f>
        <v>0</v>
      </c>
      <c r="BF904" s="169">
        <f>IF(N904="snížená",J904,0)</f>
        <v>0</v>
      </c>
      <c r="BG904" s="169">
        <f>IF(N904="zákl. přenesená",J904,0)</f>
        <v>0</v>
      </c>
      <c r="BH904" s="169">
        <f>IF(N904="sníž. přenesená",J904,0)</f>
        <v>0</v>
      </c>
      <c r="BI904" s="169">
        <f>IF(N904="nulová",J904,0)</f>
        <v>0</v>
      </c>
      <c r="BJ904" s="17" t="s">
        <v>21</v>
      </c>
      <c r="BK904" s="169">
        <f>ROUND(I904*H904,2)</f>
        <v>0</v>
      </c>
      <c r="BL904" s="17" t="s">
        <v>246</v>
      </c>
      <c r="BM904" s="168" t="s">
        <v>1921</v>
      </c>
    </row>
    <row r="905" spans="2:65" s="11" customFormat="1" ht="22.8" customHeight="1">
      <c r="B905" s="143"/>
      <c r="D905" s="144" t="s">
        <v>79</v>
      </c>
      <c r="E905" s="154" t="s">
        <v>1922</v>
      </c>
      <c r="F905" s="154" t="s">
        <v>1923</v>
      </c>
      <c r="I905" s="146"/>
      <c r="J905" s="155">
        <f>BK905</f>
        <v>0</v>
      </c>
      <c r="L905" s="143"/>
      <c r="M905" s="148"/>
      <c r="N905" s="149"/>
      <c r="O905" s="149"/>
      <c r="P905" s="150">
        <f>SUM(P906:P933)</f>
        <v>0</v>
      </c>
      <c r="Q905" s="149"/>
      <c r="R905" s="150">
        <f>SUM(R906:R933)</f>
        <v>9.0943442800000014</v>
      </c>
      <c r="S905" s="149"/>
      <c r="T905" s="151">
        <f>SUM(T906:T933)</f>
        <v>0</v>
      </c>
      <c r="AR905" s="144" t="s">
        <v>88</v>
      </c>
      <c r="AT905" s="152" t="s">
        <v>79</v>
      </c>
      <c r="AU905" s="152" t="s">
        <v>21</v>
      </c>
      <c r="AY905" s="144" t="s">
        <v>166</v>
      </c>
      <c r="BK905" s="153">
        <f>SUM(BK906:BK933)</f>
        <v>0</v>
      </c>
    </row>
    <row r="906" spans="2:65" s="1" customFormat="1" ht="36" customHeight="1">
      <c r="B906" s="156"/>
      <c r="C906" s="157" t="s">
        <v>1924</v>
      </c>
      <c r="D906" s="157" t="s">
        <v>168</v>
      </c>
      <c r="E906" s="158" t="s">
        <v>1925</v>
      </c>
      <c r="F906" s="159" t="s">
        <v>1926</v>
      </c>
      <c r="G906" s="160" t="s">
        <v>289</v>
      </c>
      <c r="H906" s="161">
        <v>15.66</v>
      </c>
      <c r="I906" s="162"/>
      <c r="J906" s="163">
        <f>ROUND(I906*H906,2)</f>
        <v>0</v>
      </c>
      <c r="K906" s="159" t="s">
        <v>172</v>
      </c>
      <c r="L906" s="32"/>
      <c r="M906" s="164" t="s">
        <v>1</v>
      </c>
      <c r="N906" s="165" t="s">
        <v>45</v>
      </c>
      <c r="O906" s="55"/>
      <c r="P906" s="166">
        <f>O906*H906</f>
        <v>0</v>
      </c>
      <c r="Q906" s="166">
        <v>1.47E-3</v>
      </c>
      <c r="R906" s="166">
        <f>Q906*H906</f>
        <v>2.3020200000000001E-2</v>
      </c>
      <c r="S906" s="166">
        <v>0</v>
      </c>
      <c r="T906" s="167">
        <f>S906*H906</f>
        <v>0</v>
      </c>
      <c r="AR906" s="168" t="s">
        <v>246</v>
      </c>
      <c r="AT906" s="168" t="s">
        <v>168</v>
      </c>
      <c r="AU906" s="168" t="s">
        <v>88</v>
      </c>
      <c r="AY906" s="17" t="s">
        <v>166</v>
      </c>
      <c r="BE906" s="169">
        <f>IF(N906="základní",J906,0)</f>
        <v>0</v>
      </c>
      <c r="BF906" s="169">
        <f>IF(N906="snížená",J906,0)</f>
        <v>0</v>
      </c>
      <c r="BG906" s="169">
        <f>IF(N906="zákl. přenesená",J906,0)</f>
        <v>0</v>
      </c>
      <c r="BH906" s="169">
        <f>IF(N906="sníž. přenesená",J906,0)</f>
        <v>0</v>
      </c>
      <c r="BI906" s="169">
        <f>IF(N906="nulová",J906,0)</f>
        <v>0</v>
      </c>
      <c r="BJ906" s="17" t="s">
        <v>21</v>
      </c>
      <c r="BK906" s="169">
        <f>ROUND(I906*H906,2)</f>
        <v>0</v>
      </c>
      <c r="BL906" s="17" t="s">
        <v>246</v>
      </c>
      <c r="BM906" s="168" t="s">
        <v>1927</v>
      </c>
    </row>
    <row r="907" spans="2:65" s="12" customFormat="1" ht="10.199999999999999">
      <c r="B907" s="170"/>
      <c r="D907" s="171" t="s">
        <v>175</v>
      </c>
      <c r="E907" s="172" t="s">
        <v>1</v>
      </c>
      <c r="F907" s="173" t="s">
        <v>1928</v>
      </c>
      <c r="H907" s="174">
        <v>15.66</v>
      </c>
      <c r="I907" s="175"/>
      <c r="L907" s="170"/>
      <c r="M907" s="176"/>
      <c r="N907" s="177"/>
      <c r="O907" s="177"/>
      <c r="P907" s="177"/>
      <c r="Q907" s="177"/>
      <c r="R907" s="177"/>
      <c r="S907" s="177"/>
      <c r="T907" s="178"/>
      <c r="AT907" s="172" t="s">
        <v>175</v>
      </c>
      <c r="AU907" s="172" t="s">
        <v>88</v>
      </c>
      <c r="AV907" s="12" t="s">
        <v>88</v>
      </c>
      <c r="AW907" s="12" t="s">
        <v>36</v>
      </c>
      <c r="AX907" s="12" t="s">
        <v>21</v>
      </c>
      <c r="AY907" s="172" t="s">
        <v>166</v>
      </c>
    </row>
    <row r="908" spans="2:65" s="1" customFormat="1" ht="48" customHeight="1">
      <c r="B908" s="156"/>
      <c r="C908" s="157" t="s">
        <v>1929</v>
      </c>
      <c r="D908" s="157" t="s">
        <v>168</v>
      </c>
      <c r="E908" s="158" t="s">
        <v>1930</v>
      </c>
      <c r="F908" s="159" t="s">
        <v>1931</v>
      </c>
      <c r="G908" s="160" t="s">
        <v>289</v>
      </c>
      <c r="H908" s="161">
        <v>15.66</v>
      </c>
      <c r="I908" s="162"/>
      <c r="J908" s="163">
        <f>ROUND(I908*H908,2)</f>
        <v>0</v>
      </c>
      <c r="K908" s="159" t="s">
        <v>172</v>
      </c>
      <c r="L908" s="32"/>
      <c r="M908" s="164" t="s">
        <v>1</v>
      </c>
      <c r="N908" s="165" t="s">
        <v>45</v>
      </c>
      <c r="O908" s="55"/>
      <c r="P908" s="166">
        <f>O908*H908</f>
        <v>0</v>
      </c>
      <c r="Q908" s="166">
        <v>9.7999999999999997E-4</v>
      </c>
      <c r="R908" s="166">
        <f>Q908*H908</f>
        <v>1.5346799999999999E-2</v>
      </c>
      <c r="S908" s="166">
        <v>0</v>
      </c>
      <c r="T908" s="167">
        <f>S908*H908</f>
        <v>0</v>
      </c>
      <c r="AR908" s="168" t="s">
        <v>246</v>
      </c>
      <c r="AT908" s="168" t="s">
        <v>168</v>
      </c>
      <c r="AU908" s="168" t="s">
        <v>88</v>
      </c>
      <c r="AY908" s="17" t="s">
        <v>166</v>
      </c>
      <c r="BE908" s="169">
        <f>IF(N908="základní",J908,0)</f>
        <v>0</v>
      </c>
      <c r="BF908" s="169">
        <f>IF(N908="snížená",J908,0)</f>
        <v>0</v>
      </c>
      <c r="BG908" s="169">
        <f>IF(N908="zákl. přenesená",J908,0)</f>
        <v>0</v>
      </c>
      <c r="BH908" s="169">
        <f>IF(N908="sníž. přenesená",J908,0)</f>
        <v>0</v>
      </c>
      <c r="BI908" s="169">
        <f>IF(N908="nulová",J908,0)</f>
        <v>0</v>
      </c>
      <c r="BJ908" s="17" t="s">
        <v>21</v>
      </c>
      <c r="BK908" s="169">
        <f>ROUND(I908*H908,2)</f>
        <v>0</v>
      </c>
      <c r="BL908" s="17" t="s">
        <v>246</v>
      </c>
      <c r="BM908" s="168" t="s">
        <v>1932</v>
      </c>
    </row>
    <row r="909" spans="2:65" s="1" customFormat="1" ht="48" customHeight="1">
      <c r="B909" s="156"/>
      <c r="C909" s="179" t="s">
        <v>1933</v>
      </c>
      <c r="D909" s="179" t="s">
        <v>226</v>
      </c>
      <c r="E909" s="180" t="s">
        <v>1934</v>
      </c>
      <c r="F909" s="181" t="s">
        <v>1935</v>
      </c>
      <c r="G909" s="182" t="s">
        <v>197</v>
      </c>
      <c r="H909" s="183">
        <v>8.4480000000000004</v>
      </c>
      <c r="I909" s="184"/>
      <c r="J909" s="185">
        <f>ROUND(I909*H909,2)</f>
        <v>0</v>
      </c>
      <c r="K909" s="181" t="s">
        <v>172</v>
      </c>
      <c r="L909" s="186"/>
      <c r="M909" s="187" t="s">
        <v>1</v>
      </c>
      <c r="N909" s="188" t="s">
        <v>45</v>
      </c>
      <c r="O909" s="55"/>
      <c r="P909" s="166">
        <f>O909*H909</f>
        <v>0</v>
      </c>
      <c r="Q909" s="166">
        <v>1.9199999999999998E-2</v>
      </c>
      <c r="R909" s="166">
        <f>Q909*H909</f>
        <v>0.1622016</v>
      </c>
      <c r="S909" s="166">
        <v>0</v>
      </c>
      <c r="T909" s="167">
        <f>S909*H909</f>
        <v>0</v>
      </c>
      <c r="AR909" s="168" t="s">
        <v>273</v>
      </c>
      <c r="AT909" s="168" t="s">
        <v>226</v>
      </c>
      <c r="AU909" s="168" t="s">
        <v>88</v>
      </c>
      <c r="AY909" s="17" t="s">
        <v>166</v>
      </c>
      <c r="BE909" s="169">
        <f>IF(N909="základní",J909,0)</f>
        <v>0</v>
      </c>
      <c r="BF909" s="169">
        <f>IF(N909="snížená",J909,0)</f>
        <v>0</v>
      </c>
      <c r="BG909" s="169">
        <f>IF(N909="zákl. přenesená",J909,0)</f>
        <v>0</v>
      </c>
      <c r="BH909" s="169">
        <f>IF(N909="sníž. přenesená",J909,0)</f>
        <v>0</v>
      </c>
      <c r="BI909" s="169">
        <f>IF(N909="nulová",J909,0)</f>
        <v>0</v>
      </c>
      <c r="BJ909" s="17" t="s">
        <v>21</v>
      </c>
      <c r="BK909" s="169">
        <f>ROUND(I909*H909,2)</f>
        <v>0</v>
      </c>
      <c r="BL909" s="17" t="s">
        <v>246</v>
      </c>
      <c r="BM909" s="168" t="s">
        <v>1936</v>
      </c>
    </row>
    <row r="910" spans="2:65" s="12" customFormat="1" ht="10.199999999999999">
      <c r="B910" s="170"/>
      <c r="D910" s="171" t="s">
        <v>175</v>
      </c>
      <c r="E910" s="172" t="s">
        <v>1</v>
      </c>
      <c r="F910" s="173" t="s">
        <v>1937</v>
      </c>
      <c r="H910" s="174">
        <v>8.4480000000000004</v>
      </c>
      <c r="I910" s="175"/>
      <c r="L910" s="170"/>
      <c r="M910" s="176"/>
      <c r="N910" s="177"/>
      <c r="O910" s="177"/>
      <c r="P910" s="177"/>
      <c r="Q910" s="177"/>
      <c r="R910" s="177"/>
      <c r="S910" s="177"/>
      <c r="T910" s="178"/>
      <c r="AT910" s="172" t="s">
        <v>175</v>
      </c>
      <c r="AU910" s="172" t="s">
        <v>88</v>
      </c>
      <c r="AV910" s="12" t="s">
        <v>88</v>
      </c>
      <c r="AW910" s="12" t="s">
        <v>36</v>
      </c>
      <c r="AX910" s="12" t="s">
        <v>21</v>
      </c>
      <c r="AY910" s="172" t="s">
        <v>166</v>
      </c>
    </row>
    <row r="911" spans="2:65" s="1" customFormat="1" ht="24" customHeight="1">
      <c r="B911" s="156"/>
      <c r="C911" s="157" t="s">
        <v>1938</v>
      </c>
      <c r="D911" s="157" t="s">
        <v>168</v>
      </c>
      <c r="E911" s="158" t="s">
        <v>1939</v>
      </c>
      <c r="F911" s="159" t="s">
        <v>1940</v>
      </c>
      <c r="G911" s="160" t="s">
        <v>289</v>
      </c>
      <c r="H911" s="161">
        <v>209.25299999999999</v>
      </c>
      <c r="I911" s="162"/>
      <c r="J911" s="163">
        <f>ROUND(I911*H911,2)</f>
        <v>0</v>
      </c>
      <c r="K911" s="159" t="s">
        <v>172</v>
      </c>
      <c r="L911" s="32"/>
      <c r="M911" s="164" t="s">
        <v>1</v>
      </c>
      <c r="N911" s="165" t="s">
        <v>45</v>
      </c>
      <c r="O911" s="55"/>
      <c r="P911" s="166">
        <f>O911*H911</f>
        <v>0</v>
      </c>
      <c r="Q911" s="166">
        <v>6.2E-4</v>
      </c>
      <c r="R911" s="166">
        <f>Q911*H911</f>
        <v>0.12973685999999998</v>
      </c>
      <c r="S911" s="166">
        <v>0</v>
      </c>
      <c r="T911" s="167">
        <f>S911*H911</f>
        <v>0</v>
      </c>
      <c r="AR911" s="168" t="s">
        <v>246</v>
      </c>
      <c r="AT911" s="168" t="s">
        <v>168</v>
      </c>
      <c r="AU911" s="168" t="s">
        <v>88</v>
      </c>
      <c r="AY911" s="17" t="s">
        <v>166</v>
      </c>
      <c r="BE911" s="169">
        <f>IF(N911="základní",J911,0)</f>
        <v>0</v>
      </c>
      <c r="BF911" s="169">
        <f>IF(N911="snížená",J911,0)</f>
        <v>0</v>
      </c>
      <c r="BG911" s="169">
        <f>IF(N911="zákl. přenesená",J911,0)</f>
        <v>0</v>
      </c>
      <c r="BH911" s="169">
        <f>IF(N911="sníž. přenesená",J911,0)</f>
        <v>0</v>
      </c>
      <c r="BI911" s="169">
        <f>IF(N911="nulová",J911,0)</f>
        <v>0</v>
      </c>
      <c r="BJ911" s="17" t="s">
        <v>21</v>
      </c>
      <c r="BK911" s="169">
        <f>ROUND(I911*H911,2)</f>
        <v>0</v>
      </c>
      <c r="BL911" s="17" t="s">
        <v>246</v>
      </c>
      <c r="BM911" s="168" t="s">
        <v>1941</v>
      </c>
    </row>
    <row r="912" spans="2:65" s="12" customFormat="1" ht="30.6">
      <c r="B912" s="170"/>
      <c r="D912" s="171" t="s">
        <v>175</v>
      </c>
      <c r="E912" s="172" t="s">
        <v>1</v>
      </c>
      <c r="F912" s="173" t="s">
        <v>1942</v>
      </c>
      <c r="H912" s="174">
        <v>201.02500000000001</v>
      </c>
      <c r="I912" s="175"/>
      <c r="L912" s="170"/>
      <c r="M912" s="176"/>
      <c r="N912" s="177"/>
      <c r="O912" s="177"/>
      <c r="P912" s="177"/>
      <c r="Q912" s="177"/>
      <c r="R912" s="177"/>
      <c r="S912" s="177"/>
      <c r="T912" s="178"/>
      <c r="AT912" s="172" t="s">
        <v>175</v>
      </c>
      <c r="AU912" s="172" t="s">
        <v>88</v>
      </c>
      <c r="AV912" s="12" t="s">
        <v>88</v>
      </c>
      <c r="AW912" s="12" t="s">
        <v>36</v>
      </c>
      <c r="AX912" s="12" t="s">
        <v>80</v>
      </c>
      <c r="AY912" s="172" t="s">
        <v>166</v>
      </c>
    </row>
    <row r="913" spans="2:65" s="12" customFormat="1" ht="10.199999999999999">
      <c r="B913" s="170"/>
      <c r="D913" s="171" t="s">
        <v>175</v>
      </c>
      <c r="E913" s="172" t="s">
        <v>1</v>
      </c>
      <c r="F913" s="173" t="s">
        <v>1943</v>
      </c>
      <c r="H913" s="174">
        <v>8.2279999999999998</v>
      </c>
      <c r="I913" s="175"/>
      <c r="L913" s="170"/>
      <c r="M913" s="176"/>
      <c r="N913" s="177"/>
      <c r="O913" s="177"/>
      <c r="P913" s="177"/>
      <c r="Q913" s="177"/>
      <c r="R913" s="177"/>
      <c r="S913" s="177"/>
      <c r="T913" s="178"/>
      <c r="AT913" s="172" t="s">
        <v>175</v>
      </c>
      <c r="AU913" s="172" t="s">
        <v>88</v>
      </c>
      <c r="AV913" s="12" t="s">
        <v>88</v>
      </c>
      <c r="AW913" s="12" t="s">
        <v>36</v>
      </c>
      <c r="AX913" s="12" t="s">
        <v>80</v>
      </c>
      <c r="AY913" s="172" t="s">
        <v>166</v>
      </c>
    </row>
    <row r="914" spans="2:65" s="13" customFormat="1" ht="10.199999999999999">
      <c r="B914" s="194"/>
      <c r="D914" s="171" t="s">
        <v>175</v>
      </c>
      <c r="E914" s="195" t="s">
        <v>1</v>
      </c>
      <c r="F914" s="196" t="s">
        <v>367</v>
      </c>
      <c r="H914" s="197">
        <v>209.25300000000001</v>
      </c>
      <c r="I914" s="198"/>
      <c r="L914" s="194"/>
      <c r="M914" s="199"/>
      <c r="N914" s="200"/>
      <c r="O914" s="200"/>
      <c r="P914" s="200"/>
      <c r="Q914" s="200"/>
      <c r="R914" s="200"/>
      <c r="S914" s="200"/>
      <c r="T914" s="201"/>
      <c r="AT914" s="195" t="s">
        <v>175</v>
      </c>
      <c r="AU914" s="195" t="s">
        <v>88</v>
      </c>
      <c r="AV914" s="13" t="s">
        <v>173</v>
      </c>
      <c r="AW914" s="13" t="s">
        <v>36</v>
      </c>
      <c r="AX914" s="13" t="s">
        <v>21</v>
      </c>
      <c r="AY914" s="195" t="s">
        <v>166</v>
      </c>
    </row>
    <row r="915" spans="2:65" s="1" customFormat="1" ht="36" customHeight="1">
      <c r="B915" s="156"/>
      <c r="C915" s="179" t="s">
        <v>1944</v>
      </c>
      <c r="D915" s="179" t="s">
        <v>226</v>
      </c>
      <c r="E915" s="180" t="s">
        <v>1945</v>
      </c>
      <c r="F915" s="181" t="s">
        <v>1946</v>
      </c>
      <c r="G915" s="182" t="s">
        <v>223</v>
      </c>
      <c r="H915" s="183">
        <v>700</v>
      </c>
      <c r="I915" s="184"/>
      <c r="J915" s="185">
        <f>ROUND(I915*H915,2)</f>
        <v>0</v>
      </c>
      <c r="K915" s="181" t="s">
        <v>1</v>
      </c>
      <c r="L915" s="186"/>
      <c r="M915" s="187" t="s">
        <v>1</v>
      </c>
      <c r="N915" s="188" t="s">
        <v>45</v>
      </c>
      <c r="O915" s="55"/>
      <c r="P915" s="166">
        <f>O915*H915</f>
        <v>0</v>
      </c>
      <c r="Q915" s="166">
        <v>3.6000000000000002E-4</v>
      </c>
      <c r="R915" s="166">
        <f>Q915*H915</f>
        <v>0.252</v>
      </c>
      <c r="S915" s="166">
        <v>0</v>
      </c>
      <c r="T915" s="167">
        <f>S915*H915</f>
        <v>0</v>
      </c>
      <c r="AR915" s="168" t="s">
        <v>273</v>
      </c>
      <c r="AT915" s="168" t="s">
        <v>226</v>
      </c>
      <c r="AU915" s="168" t="s">
        <v>88</v>
      </c>
      <c r="AY915" s="17" t="s">
        <v>166</v>
      </c>
      <c r="BE915" s="169">
        <f>IF(N915="základní",J915,0)</f>
        <v>0</v>
      </c>
      <c r="BF915" s="169">
        <f>IF(N915="snížená",J915,0)</f>
        <v>0</v>
      </c>
      <c r="BG915" s="169">
        <f>IF(N915="zákl. přenesená",J915,0)</f>
        <v>0</v>
      </c>
      <c r="BH915" s="169">
        <f>IF(N915="sníž. přenesená",J915,0)</f>
        <v>0</v>
      </c>
      <c r="BI915" s="169">
        <f>IF(N915="nulová",J915,0)</f>
        <v>0</v>
      </c>
      <c r="BJ915" s="17" t="s">
        <v>21</v>
      </c>
      <c r="BK915" s="169">
        <f>ROUND(I915*H915,2)</f>
        <v>0</v>
      </c>
      <c r="BL915" s="17" t="s">
        <v>246</v>
      </c>
      <c r="BM915" s="168" t="s">
        <v>1947</v>
      </c>
    </row>
    <row r="916" spans="2:65" s="12" customFormat="1" ht="10.199999999999999">
      <c r="B916" s="170"/>
      <c r="D916" s="171" t="s">
        <v>175</v>
      </c>
      <c r="E916" s="172" t="s">
        <v>1</v>
      </c>
      <c r="F916" s="173" t="s">
        <v>1948</v>
      </c>
      <c r="H916" s="174">
        <v>700</v>
      </c>
      <c r="I916" s="175"/>
      <c r="L916" s="170"/>
      <c r="M916" s="176"/>
      <c r="N916" s="177"/>
      <c r="O916" s="177"/>
      <c r="P916" s="177"/>
      <c r="Q916" s="177"/>
      <c r="R916" s="177"/>
      <c r="S916" s="177"/>
      <c r="T916" s="178"/>
      <c r="AT916" s="172" t="s">
        <v>175</v>
      </c>
      <c r="AU916" s="172" t="s">
        <v>88</v>
      </c>
      <c r="AV916" s="12" t="s">
        <v>88</v>
      </c>
      <c r="AW916" s="12" t="s">
        <v>36</v>
      </c>
      <c r="AX916" s="12" t="s">
        <v>21</v>
      </c>
      <c r="AY916" s="172" t="s">
        <v>166</v>
      </c>
    </row>
    <row r="917" spans="2:65" s="1" customFormat="1" ht="36" customHeight="1">
      <c r="B917" s="156"/>
      <c r="C917" s="157" t="s">
        <v>1949</v>
      </c>
      <c r="D917" s="157" t="s">
        <v>168</v>
      </c>
      <c r="E917" s="158" t="s">
        <v>1950</v>
      </c>
      <c r="F917" s="159" t="s">
        <v>1951</v>
      </c>
      <c r="G917" s="160" t="s">
        <v>197</v>
      </c>
      <c r="H917" s="161">
        <v>240.43100000000001</v>
      </c>
      <c r="I917" s="162"/>
      <c r="J917" s="163">
        <f>ROUND(I917*H917,2)</f>
        <v>0</v>
      </c>
      <c r="K917" s="159" t="s">
        <v>172</v>
      </c>
      <c r="L917" s="32"/>
      <c r="M917" s="164" t="s">
        <v>1</v>
      </c>
      <c r="N917" s="165" t="s">
        <v>45</v>
      </c>
      <c r="O917" s="55"/>
      <c r="P917" s="166">
        <f>O917*H917</f>
        <v>0</v>
      </c>
      <c r="Q917" s="166">
        <v>3.9199999999999999E-3</v>
      </c>
      <c r="R917" s="166">
        <f>Q917*H917</f>
        <v>0.94248951999999997</v>
      </c>
      <c r="S917" s="166">
        <v>0</v>
      </c>
      <c r="T917" s="167">
        <f>S917*H917</f>
        <v>0</v>
      </c>
      <c r="AR917" s="168" t="s">
        <v>246</v>
      </c>
      <c r="AT917" s="168" t="s">
        <v>168</v>
      </c>
      <c r="AU917" s="168" t="s">
        <v>88</v>
      </c>
      <c r="AY917" s="17" t="s">
        <v>166</v>
      </c>
      <c r="BE917" s="169">
        <f>IF(N917="základní",J917,0)</f>
        <v>0</v>
      </c>
      <c r="BF917" s="169">
        <f>IF(N917="snížená",J917,0)</f>
        <v>0</v>
      </c>
      <c r="BG917" s="169">
        <f>IF(N917="zákl. přenesená",J917,0)</f>
        <v>0</v>
      </c>
      <c r="BH917" s="169">
        <f>IF(N917="sníž. přenesená",J917,0)</f>
        <v>0</v>
      </c>
      <c r="BI917" s="169">
        <f>IF(N917="nulová",J917,0)</f>
        <v>0</v>
      </c>
      <c r="BJ917" s="17" t="s">
        <v>21</v>
      </c>
      <c r="BK917" s="169">
        <f>ROUND(I917*H917,2)</f>
        <v>0</v>
      </c>
      <c r="BL917" s="17" t="s">
        <v>246</v>
      </c>
      <c r="BM917" s="168" t="s">
        <v>1952</v>
      </c>
    </row>
    <row r="918" spans="2:65" s="12" customFormat="1" ht="40.799999999999997">
      <c r="B918" s="170"/>
      <c r="D918" s="171" t="s">
        <v>175</v>
      </c>
      <c r="E918" s="172" t="s">
        <v>1</v>
      </c>
      <c r="F918" s="173" t="s">
        <v>1953</v>
      </c>
      <c r="H918" s="174">
        <v>237.22</v>
      </c>
      <c r="I918" s="175"/>
      <c r="L918" s="170"/>
      <c r="M918" s="176"/>
      <c r="N918" s="177"/>
      <c r="O918" s="177"/>
      <c r="P918" s="177"/>
      <c r="Q918" s="177"/>
      <c r="R918" s="177"/>
      <c r="S918" s="177"/>
      <c r="T918" s="178"/>
      <c r="AT918" s="172" t="s">
        <v>175</v>
      </c>
      <c r="AU918" s="172" t="s">
        <v>88</v>
      </c>
      <c r="AV918" s="12" t="s">
        <v>88</v>
      </c>
      <c r="AW918" s="12" t="s">
        <v>36</v>
      </c>
      <c r="AX918" s="12" t="s">
        <v>80</v>
      </c>
      <c r="AY918" s="172" t="s">
        <v>166</v>
      </c>
    </row>
    <row r="919" spans="2:65" s="12" customFormat="1" ht="10.199999999999999">
      <c r="B919" s="170"/>
      <c r="D919" s="171" t="s">
        <v>175</v>
      </c>
      <c r="E919" s="172" t="s">
        <v>1</v>
      </c>
      <c r="F919" s="173" t="s">
        <v>1954</v>
      </c>
      <c r="H919" s="174">
        <v>3.2109999999999999</v>
      </c>
      <c r="I919" s="175"/>
      <c r="L919" s="170"/>
      <c r="M919" s="176"/>
      <c r="N919" s="177"/>
      <c r="O919" s="177"/>
      <c r="P919" s="177"/>
      <c r="Q919" s="177"/>
      <c r="R919" s="177"/>
      <c r="S919" s="177"/>
      <c r="T919" s="178"/>
      <c r="AT919" s="172" t="s">
        <v>175</v>
      </c>
      <c r="AU919" s="172" t="s">
        <v>88</v>
      </c>
      <c r="AV919" s="12" t="s">
        <v>88</v>
      </c>
      <c r="AW919" s="12" t="s">
        <v>36</v>
      </c>
      <c r="AX919" s="12" t="s">
        <v>80</v>
      </c>
      <c r="AY919" s="172" t="s">
        <v>166</v>
      </c>
    </row>
    <row r="920" spans="2:65" s="13" customFormat="1" ht="10.199999999999999">
      <c r="B920" s="194"/>
      <c r="D920" s="171" t="s">
        <v>175</v>
      </c>
      <c r="E920" s="195" t="s">
        <v>1</v>
      </c>
      <c r="F920" s="196" t="s">
        <v>367</v>
      </c>
      <c r="H920" s="197">
        <v>240.43100000000001</v>
      </c>
      <c r="I920" s="198"/>
      <c r="L920" s="194"/>
      <c r="M920" s="199"/>
      <c r="N920" s="200"/>
      <c r="O920" s="200"/>
      <c r="P920" s="200"/>
      <c r="Q920" s="200"/>
      <c r="R920" s="200"/>
      <c r="S920" s="200"/>
      <c r="T920" s="201"/>
      <c r="AT920" s="195" t="s">
        <v>175</v>
      </c>
      <c r="AU920" s="195" t="s">
        <v>88</v>
      </c>
      <c r="AV920" s="13" t="s">
        <v>173</v>
      </c>
      <c r="AW920" s="13" t="s">
        <v>36</v>
      </c>
      <c r="AX920" s="13" t="s">
        <v>21</v>
      </c>
      <c r="AY920" s="195" t="s">
        <v>166</v>
      </c>
    </row>
    <row r="921" spans="2:65" s="1" customFormat="1" ht="36" customHeight="1">
      <c r="B921" s="156"/>
      <c r="C921" s="179" t="s">
        <v>1955</v>
      </c>
      <c r="D921" s="179" t="s">
        <v>226</v>
      </c>
      <c r="E921" s="180" t="s">
        <v>1956</v>
      </c>
      <c r="F921" s="181" t="s">
        <v>1957</v>
      </c>
      <c r="G921" s="182" t="s">
        <v>197</v>
      </c>
      <c r="H921" s="183">
        <v>265.10000000000002</v>
      </c>
      <c r="I921" s="184"/>
      <c r="J921" s="185">
        <f>ROUND(I921*H921,2)</f>
        <v>0</v>
      </c>
      <c r="K921" s="181" t="s">
        <v>172</v>
      </c>
      <c r="L921" s="186"/>
      <c r="M921" s="187" t="s">
        <v>1</v>
      </c>
      <c r="N921" s="188" t="s">
        <v>45</v>
      </c>
      <c r="O921" s="55"/>
      <c r="P921" s="166">
        <f>O921*H921</f>
        <v>0</v>
      </c>
      <c r="Q921" s="166">
        <v>1.9199999999999998E-2</v>
      </c>
      <c r="R921" s="166">
        <f>Q921*H921</f>
        <v>5.0899200000000002</v>
      </c>
      <c r="S921" s="166">
        <v>0</v>
      </c>
      <c r="T921" s="167">
        <f>S921*H921</f>
        <v>0</v>
      </c>
      <c r="AR921" s="168" t="s">
        <v>273</v>
      </c>
      <c r="AT921" s="168" t="s">
        <v>226</v>
      </c>
      <c r="AU921" s="168" t="s">
        <v>88</v>
      </c>
      <c r="AY921" s="17" t="s">
        <v>166</v>
      </c>
      <c r="BE921" s="169">
        <f>IF(N921="základní",J921,0)</f>
        <v>0</v>
      </c>
      <c r="BF921" s="169">
        <f>IF(N921="snížená",J921,0)</f>
        <v>0</v>
      </c>
      <c r="BG921" s="169">
        <f>IF(N921="zákl. přenesená",J921,0)</f>
        <v>0</v>
      </c>
      <c r="BH921" s="169">
        <f>IF(N921="sníž. přenesená",J921,0)</f>
        <v>0</v>
      </c>
      <c r="BI921" s="169">
        <f>IF(N921="nulová",J921,0)</f>
        <v>0</v>
      </c>
      <c r="BJ921" s="17" t="s">
        <v>21</v>
      </c>
      <c r="BK921" s="169">
        <f>ROUND(I921*H921,2)</f>
        <v>0</v>
      </c>
      <c r="BL921" s="17" t="s">
        <v>246</v>
      </c>
      <c r="BM921" s="168" t="s">
        <v>1958</v>
      </c>
    </row>
    <row r="922" spans="2:65" s="12" customFormat="1" ht="10.199999999999999">
      <c r="B922" s="170"/>
      <c r="D922" s="171" t="s">
        <v>175</v>
      </c>
      <c r="E922" s="172" t="s">
        <v>1</v>
      </c>
      <c r="F922" s="173" t="s">
        <v>1959</v>
      </c>
      <c r="H922" s="174">
        <v>241</v>
      </c>
      <c r="I922" s="175"/>
      <c r="L922" s="170"/>
      <c r="M922" s="176"/>
      <c r="N922" s="177"/>
      <c r="O922" s="177"/>
      <c r="P922" s="177"/>
      <c r="Q922" s="177"/>
      <c r="R922" s="177"/>
      <c r="S922" s="177"/>
      <c r="T922" s="178"/>
      <c r="AT922" s="172" t="s">
        <v>175</v>
      </c>
      <c r="AU922" s="172" t="s">
        <v>88</v>
      </c>
      <c r="AV922" s="12" t="s">
        <v>88</v>
      </c>
      <c r="AW922" s="12" t="s">
        <v>36</v>
      </c>
      <c r="AX922" s="12" t="s">
        <v>80</v>
      </c>
      <c r="AY922" s="172" t="s">
        <v>166</v>
      </c>
    </row>
    <row r="923" spans="2:65" s="12" customFormat="1" ht="10.199999999999999">
      <c r="B923" s="170"/>
      <c r="D923" s="171" t="s">
        <v>175</v>
      </c>
      <c r="E923" s="172" t="s">
        <v>1</v>
      </c>
      <c r="F923" s="173" t="s">
        <v>1960</v>
      </c>
      <c r="H923" s="174">
        <v>265.10000000000002</v>
      </c>
      <c r="I923" s="175"/>
      <c r="L923" s="170"/>
      <c r="M923" s="176"/>
      <c r="N923" s="177"/>
      <c r="O923" s="177"/>
      <c r="P923" s="177"/>
      <c r="Q923" s="177"/>
      <c r="R923" s="177"/>
      <c r="S923" s="177"/>
      <c r="T923" s="178"/>
      <c r="AT923" s="172" t="s">
        <v>175</v>
      </c>
      <c r="AU923" s="172" t="s">
        <v>88</v>
      </c>
      <c r="AV923" s="12" t="s">
        <v>88</v>
      </c>
      <c r="AW923" s="12" t="s">
        <v>36</v>
      </c>
      <c r="AX923" s="12" t="s">
        <v>21</v>
      </c>
      <c r="AY923" s="172" t="s">
        <v>166</v>
      </c>
    </row>
    <row r="924" spans="2:65" s="1" customFormat="1" ht="24" customHeight="1">
      <c r="B924" s="156"/>
      <c r="C924" s="157" t="s">
        <v>555</v>
      </c>
      <c r="D924" s="157" t="s">
        <v>168</v>
      </c>
      <c r="E924" s="158" t="s">
        <v>1961</v>
      </c>
      <c r="F924" s="159" t="s">
        <v>1962</v>
      </c>
      <c r="G924" s="160" t="s">
        <v>197</v>
      </c>
      <c r="H924" s="161">
        <v>36.780999999999999</v>
      </c>
      <c r="I924" s="162"/>
      <c r="J924" s="163">
        <f>ROUND(I924*H924,2)</f>
        <v>0</v>
      </c>
      <c r="K924" s="159" t="s">
        <v>172</v>
      </c>
      <c r="L924" s="32"/>
      <c r="M924" s="164" t="s">
        <v>1</v>
      </c>
      <c r="N924" s="165" t="s">
        <v>45</v>
      </c>
      <c r="O924" s="55"/>
      <c r="P924" s="166">
        <f>O924*H924</f>
        <v>0</v>
      </c>
      <c r="Q924" s="166">
        <v>0</v>
      </c>
      <c r="R924" s="166">
        <f>Q924*H924</f>
        <v>0</v>
      </c>
      <c r="S924" s="166">
        <v>0</v>
      </c>
      <c r="T924" s="167">
        <f>S924*H924</f>
        <v>0</v>
      </c>
      <c r="AR924" s="168" t="s">
        <v>246</v>
      </c>
      <c r="AT924" s="168" t="s">
        <v>168</v>
      </c>
      <c r="AU924" s="168" t="s">
        <v>88</v>
      </c>
      <c r="AY924" s="17" t="s">
        <v>166</v>
      </c>
      <c r="BE924" s="169">
        <f>IF(N924="základní",J924,0)</f>
        <v>0</v>
      </c>
      <c r="BF924" s="169">
        <f>IF(N924="snížená",J924,0)</f>
        <v>0</v>
      </c>
      <c r="BG924" s="169">
        <f>IF(N924="zákl. přenesená",J924,0)</f>
        <v>0</v>
      </c>
      <c r="BH924" s="169">
        <f>IF(N924="sníž. přenesená",J924,0)</f>
        <v>0</v>
      </c>
      <c r="BI924" s="169">
        <f>IF(N924="nulová",J924,0)</f>
        <v>0</v>
      </c>
      <c r="BJ924" s="17" t="s">
        <v>21</v>
      </c>
      <c r="BK924" s="169">
        <f>ROUND(I924*H924,2)</f>
        <v>0</v>
      </c>
      <c r="BL924" s="17" t="s">
        <v>246</v>
      </c>
      <c r="BM924" s="168" t="s">
        <v>1963</v>
      </c>
    </row>
    <row r="925" spans="2:65" s="12" customFormat="1" ht="30.6">
      <c r="B925" s="170"/>
      <c r="D925" s="171" t="s">
        <v>175</v>
      </c>
      <c r="E925" s="172" t="s">
        <v>1</v>
      </c>
      <c r="F925" s="173" t="s">
        <v>1964</v>
      </c>
      <c r="H925" s="174">
        <v>33.57</v>
      </c>
      <c r="I925" s="175"/>
      <c r="L925" s="170"/>
      <c r="M925" s="176"/>
      <c r="N925" s="177"/>
      <c r="O925" s="177"/>
      <c r="P925" s="177"/>
      <c r="Q925" s="177"/>
      <c r="R925" s="177"/>
      <c r="S925" s="177"/>
      <c r="T925" s="178"/>
      <c r="AT925" s="172" t="s">
        <v>175</v>
      </c>
      <c r="AU925" s="172" t="s">
        <v>88</v>
      </c>
      <c r="AV925" s="12" t="s">
        <v>88</v>
      </c>
      <c r="AW925" s="12" t="s">
        <v>36</v>
      </c>
      <c r="AX925" s="12" t="s">
        <v>80</v>
      </c>
      <c r="AY925" s="172" t="s">
        <v>166</v>
      </c>
    </row>
    <row r="926" spans="2:65" s="12" customFormat="1" ht="10.199999999999999">
      <c r="B926" s="170"/>
      <c r="D926" s="171" t="s">
        <v>175</v>
      </c>
      <c r="E926" s="172" t="s">
        <v>1</v>
      </c>
      <c r="F926" s="173" t="s">
        <v>1954</v>
      </c>
      <c r="H926" s="174">
        <v>3.2109999999999999</v>
      </c>
      <c r="I926" s="175"/>
      <c r="L926" s="170"/>
      <c r="M926" s="176"/>
      <c r="N926" s="177"/>
      <c r="O926" s="177"/>
      <c r="P926" s="177"/>
      <c r="Q926" s="177"/>
      <c r="R926" s="177"/>
      <c r="S926" s="177"/>
      <c r="T926" s="178"/>
      <c r="AT926" s="172" t="s">
        <v>175</v>
      </c>
      <c r="AU926" s="172" t="s">
        <v>88</v>
      </c>
      <c r="AV926" s="12" t="s">
        <v>88</v>
      </c>
      <c r="AW926" s="12" t="s">
        <v>36</v>
      </c>
      <c r="AX926" s="12" t="s">
        <v>80</v>
      </c>
      <c r="AY926" s="172" t="s">
        <v>166</v>
      </c>
    </row>
    <row r="927" spans="2:65" s="13" customFormat="1" ht="10.199999999999999">
      <c r="B927" s="194"/>
      <c r="D927" s="171" t="s">
        <v>175</v>
      </c>
      <c r="E927" s="195" t="s">
        <v>1</v>
      </c>
      <c r="F927" s="196" t="s">
        <v>367</v>
      </c>
      <c r="H927" s="197">
        <v>36.780999999999999</v>
      </c>
      <c r="I927" s="198"/>
      <c r="L927" s="194"/>
      <c r="M927" s="199"/>
      <c r="N927" s="200"/>
      <c r="O927" s="200"/>
      <c r="P927" s="200"/>
      <c r="Q927" s="200"/>
      <c r="R927" s="200"/>
      <c r="S927" s="200"/>
      <c r="T927" s="201"/>
      <c r="AT927" s="195" t="s">
        <v>175</v>
      </c>
      <c r="AU927" s="195" t="s">
        <v>88</v>
      </c>
      <c r="AV927" s="13" t="s">
        <v>173</v>
      </c>
      <c r="AW927" s="13" t="s">
        <v>36</v>
      </c>
      <c r="AX927" s="13" t="s">
        <v>21</v>
      </c>
      <c r="AY927" s="195" t="s">
        <v>166</v>
      </c>
    </row>
    <row r="928" spans="2:65" s="1" customFormat="1" ht="24" customHeight="1">
      <c r="B928" s="156"/>
      <c r="C928" s="157" t="s">
        <v>1965</v>
      </c>
      <c r="D928" s="157" t="s">
        <v>168</v>
      </c>
      <c r="E928" s="158" t="s">
        <v>1966</v>
      </c>
      <c r="F928" s="159" t="s">
        <v>1967</v>
      </c>
      <c r="G928" s="160" t="s">
        <v>197</v>
      </c>
      <c r="H928" s="161">
        <v>240.43100000000001</v>
      </c>
      <c r="I928" s="162"/>
      <c r="J928" s="163">
        <f>ROUND(I928*H928,2)</f>
        <v>0</v>
      </c>
      <c r="K928" s="159" t="s">
        <v>172</v>
      </c>
      <c r="L928" s="32"/>
      <c r="M928" s="164" t="s">
        <v>1</v>
      </c>
      <c r="N928" s="165" t="s">
        <v>45</v>
      </c>
      <c r="O928" s="55"/>
      <c r="P928" s="166">
        <f>O928*H928</f>
        <v>0</v>
      </c>
      <c r="Q928" s="166">
        <v>0</v>
      </c>
      <c r="R928" s="166">
        <f>Q928*H928</f>
        <v>0</v>
      </c>
      <c r="S928" s="166">
        <v>0</v>
      </c>
      <c r="T928" s="167">
        <f>S928*H928</f>
        <v>0</v>
      </c>
      <c r="AR928" s="168" t="s">
        <v>246</v>
      </c>
      <c r="AT928" s="168" t="s">
        <v>168</v>
      </c>
      <c r="AU928" s="168" t="s">
        <v>88</v>
      </c>
      <c r="AY928" s="17" t="s">
        <v>166</v>
      </c>
      <c r="BE928" s="169">
        <f>IF(N928="základní",J928,0)</f>
        <v>0</v>
      </c>
      <c r="BF928" s="169">
        <f>IF(N928="snížená",J928,0)</f>
        <v>0</v>
      </c>
      <c r="BG928" s="169">
        <f>IF(N928="zákl. přenesená",J928,0)</f>
        <v>0</v>
      </c>
      <c r="BH928" s="169">
        <f>IF(N928="sníž. přenesená",J928,0)</f>
        <v>0</v>
      </c>
      <c r="BI928" s="169">
        <f>IF(N928="nulová",J928,0)</f>
        <v>0</v>
      </c>
      <c r="BJ928" s="17" t="s">
        <v>21</v>
      </c>
      <c r="BK928" s="169">
        <f>ROUND(I928*H928,2)</f>
        <v>0</v>
      </c>
      <c r="BL928" s="17" t="s">
        <v>246</v>
      </c>
      <c r="BM928" s="168" t="s">
        <v>1968</v>
      </c>
    </row>
    <row r="929" spans="2:65" s="1" customFormat="1" ht="16.5" customHeight="1">
      <c r="B929" s="156"/>
      <c r="C929" s="157" t="s">
        <v>1969</v>
      </c>
      <c r="D929" s="157" t="s">
        <v>168</v>
      </c>
      <c r="E929" s="158" t="s">
        <v>1970</v>
      </c>
      <c r="F929" s="159" t="s">
        <v>1971</v>
      </c>
      <c r="G929" s="160" t="s">
        <v>197</v>
      </c>
      <c r="H929" s="161">
        <v>240.43100000000001</v>
      </c>
      <c r="I929" s="162"/>
      <c r="J929" s="163">
        <f>ROUND(I929*H929,2)</f>
        <v>0</v>
      </c>
      <c r="K929" s="159" t="s">
        <v>172</v>
      </c>
      <c r="L929" s="32"/>
      <c r="M929" s="164" t="s">
        <v>1</v>
      </c>
      <c r="N929" s="165" t="s">
        <v>45</v>
      </c>
      <c r="O929" s="55"/>
      <c r="P929" s="166">
        <f>O929*H929</f>
        <v>0</v>
      </c>
      <c r="Q929" s="166">
        <v>2.9999999999999997E-4</v>
      </c>
      <c r="R929" s="166">
        <f>Q929*H929</f>
        <v>7.2129299999999993E-2</v>
      </c>
      <c r="S929" s="166">
        <v>0</v>
      </c>
      <c r="T929" s="167">
        <f>S929*H929</f>
        <v>0</v>
      </c>
      <c r="AR929" s="168" t="s">
        <v>246</v>
      </c>
      <c r="AT929" s="168" t="s">
        <v>168</v>
      </c>
      <c r="AU929" s="168" t="s">
        <v>88</v>
      </c>
      <c r="AY929" s="17" t="s">
        <v>166</v>
      </c>
      <c r="BE929" s="169">
        <f>IF(N929="základní",J929,0)</f>
        <v>0</v>
      </c>
      <c r="BF929" s="169">
        <f>IF(N929="snížená",J929,0)</f>
        <v>0</v>
      </c>
      <c r="BG929" s="169">
        <f>IF(N929="zákl. přenesená",J929,0)</f>
        <v>0</v>
      </c>
      <c r="BH929" s="169">
        <f>IF(N929="sníž. přenesená",J929,0)</f>
        <v>0</v>
      </c>
      <c r="BI929" s="169">
        <f>IF(N929="nulová",J929,0)</f>
        <v>0</v>
      </c>
      <c r="BJ929" s="17" t="s">
        <v>21</v>
      </c>
      <c r="BK929" s="169">
        <f>ROUND(I929*H929,2)</f>
        <v>0</v>
      </c>
      <c r="BL929" s="17" t="s">
        <v>246</v>
      </c>
      <c r="BM929" s="168" t="s">
        <v>1972</v>
      </c>
    </row>
    <row r="930" spans="2:65" s="1" customFormat="1" ht="24" customHeight="1">
      <c r="B930" s="156"/>
      <c r="C930" s="157" t="s">
        <v>1973</v>
      </c>
      <c r="D930" s="157" t="s">
        <v>168</v>
      </c>
      <c r="E930" s="158" t="s">
        <v>1974</v>
      </c>
      <c r="F930" s="159" t="s">
        <v>1975</v>
      </c>
      <c r="G930" s="160" t="s">
        <v>197</v>
      </c>
      <c r="H930" s="161">
        <v>250</v>
      </c>
      <c r="I930" s="162"/>
      <c r="J930" s="163">
        <f>ROUND(I930*H930,2)</f>
        <v>0</v>
      </c>
      <c r="K930" s="159" t="s">
        <v>172</v>
      </c>
      <c r="L930" s="32"/>
      <c r="M930" s="164" t="s">
        <v>1</v>
      </c>
      <c r="N930" s="165" t="s">
        <v>45</v>
      </c>
      <c r="O930" s="55"/>
      <c r="P930" s="166">
        <f>O930*H930</f>
        <v>0</v>
      </c>
      <c r="Q930" s="166">
        <v>7.7000000000000002E-3</v>
      </c>
      <c r="R930" s="166">
        <f>Q930*H930</f>
        <v>1.925</v>
      </c>
      <c r="S930" s="166">
        <v>0</v>
      </c>
      <c r="T930" s="167">
        <f>S930*H930</f>
        <v>0</v>
      </c>
      <c r="AR930" s="168" t="s">
        <v>246</v>
      </c>
      <c r="AT930" s="168" t="s">
        <v>168</v>
      </c>
      <c r="AU930" s="168" t="s">
        <v>88</v>
      </c>
      <c r="AY930" s="17" t="s">
        <v>166</v>
      </c>
      <c r="BE930" s="169">
        <f>IF(N930="základní",J930,0)</f>
        <v>0</v>
      </c>
      <c r="BF930" s="169">
        <f>IF(N930="snížená",J930,0)</f>
        <v>0</v>
      </c>
      <c r="BG930" s="169">
        <f>IF(N930="zákl. přenesená",J930,0)</f>
        <v>0</v>
      </c>
      <c r="BH930" s="169">
        <f>IF(N930="sníž. přenesená",J930,0)</f>
        <v>0</v>
      </c>
      <c r="BI930" s="169">
        <f>IF(N930="nulová",J930,0)</f>
        <v>0</v>
      </c>
      <c r="BJ930" s="17" t="s">
        <v>21</v>
      </c>
      <c r="BK930" s="169">
        <f>ROUND(I930*H930,2)</f>
        <v>0</v>
      </c>
      <c r="BL930" s="17" t="s">
        <v>246</v>
      </c>
      <c r="BM930" s="168" t="s">
        <v>1976</v>
      </c>
    </row>
    <row r="931" spans="2:65" s="12" customFormat="1" ht="10.199999999999999">
      <c r="B931" s="170"/>
      <c r="D931" s="171" t="s">
        <v>175</v>
      </c>
      <c r="E931" s="172" t="s">
        <v>1</v>
      </c>
      <c r="F931" s="173" t="s">
        <v>1977</v>
      </c>
      <c r="H931" s="174">
        <v>250</v>
      </c>
      <c r="I931" s="175"/>
      <c r="L931" s="170"/>
      <c r="M931" s="176"/>
      <c r="N931" s="177"/>
      <c r="O931" s="177"/>
      <c r="P931" s="177"/>
      <c r="Q931" s="177"/>
      <c r="R931" s="177"/>
      <c r="S931" s="177"/>
      <c r="T931" s="178"/>
      <c r="AT931" s="172" t="s">
        <v>175</v>
      </c>
      <c r="AU931" s="172" t="s">
        <v>88</v>
      </c>
      <c r="AV931" s="12" t="s">
        <v>88</v>
      </c>
      <c r="AW931" s="12" t="s">
        <v>36</v>
      </c>
      <c r="AX931" s="12" t="s">
        <v>21</v>
      </c>
      <c r="AY931" s="172" t="s">
        <v>166</v>
      </c>
    </row>
    <row r="932" spans="2:65" s="1" customFormat="1" ht="36" customHeight="1">
      <c r="B932" s="156"/>
      <c r="C932" s="157" t="s">
        <v>1978</v>
      </c>
      <c r="D932" s="157" t="s">
        <v>168</v>
      </c>
      <c r="E932" s="158" t="s">
        <v>1979</v>
      </c>
      <c r="F932" s="159" t="s">
        <v>1980</v>
      </c>
      <c r="G932" s="160" t="s">
        <v>197</v>
      </c>
      <c r="H932" s="161">
        <v>250</v>
      </c>
      <c r="I932" s="162"/>
      <c r="J932" s="163">
        <f>ROUND(I932*H932,2)</f>
        <v>0</v>
      </c>
      <c r="K932" s="159" t="s">
        <v>172</v>
      </c>
      <c r="L932" s="32"/>
      <c r="M932" s="164" t="s">
        <v>1</v>
      </c>
      <c r="N932" s="165" t="s">
        <v>45</v>
      </c>
      <c r="O932" s="55"/>
      <c r="P932" s="166">
        <f>O932*H932</f>
        <v>0</v>
      </c>
      <c r="Q932" s="166">
        <v>1.9300000000000001E-3</v>
      </c>
      <c r="R932" s="166">
        <f>Q932*H932</f>
        <v>0.48250000000000004</v>
      </c>
      <c r="S932" s="166">
        <v>0</v>
      </c>
      <c r="T932" s="167">
        <f>S932*H932</f>
        <v>0</v>
      </c>
      <c r="AR932" s="168" t="s">
        <v>246</v>
      </c>
      <c r="AT932" s="168" t="s">
        <v>168</v>
      </c>
      <c r="AU932" s="168" t="s">
        <v>88</v>
      </c>
      <c r="AY932" s="17" t="s">
        <v>166</v>
      </c>
      <c r="BE932" s="169">
        <f>IF(N932="základní",J932,0)</f>
        <v>0</v>
      </c>
      <c r="BF932" s="169">
        <f>IF(N932="snížená",J932,0)</f>
        <v>0</v>
      </c>
      <c r="BG932" s="169">
        <f>IF(N932="zákl. přenesená",J932,0)</f>
        <v>0</v>
      </c>
      <c r="BH932" s="169">
        <f>IF(N932="sníž. přenesená",J932,0)</f>
        <v>0</v>
      </c>
      <c r="BI932" s="169">
        <f>IF(N932="nulová",J932,0)</f>
        <v>0</v>
      </c>
      <c r="BJ932" s="17" t="s">
        <v>21</v>
      </c>
      <c r="BK932" s="169">
        <f>ROUND(I932*H932,2)</f>
        <v>0</v>
      </c>
      <c r="BL932" s="17" t="s">
        <v>246</v>
      </c>
      <c r="BM932" s="168" t="s">
        <v>1981</v>
      </c>
    </row>
    <row r="933" spans="2:65" s="1" customFormat="1" ht="48" customHeight="1">
      <c r="B933" s="156"/>
      <c r="C933" s="157" t="s">
        <v>1982</v>
      </c>
      <c r="D933" s="157" t="s">
        <v>168</v>
      </c>
      <c r="E933" s="158" t="s">
        <v>1983</v>
      </c>
      <c r="F933" s="159" t="s">
        <v>1984</v>
      </c>
      <c r="G933" s="160" t="s">
        <v>191</v>
      </c>
      <c r="H933" s="161">
        <v>9.0939999999999994</v>
      </c>
      <c r="I933" s="162"/>
      <c r="J933" s="163">
        <f>ROUND(I933*H933,2)</f>
        <v>0</v>
      </c>
      <c r="K933" s="159" t="s">
        <v>172</v>
      </c>
      <c r="L933" s="32"/>
      <c r="M933" s="164" t="s">
        <v>1</v>
      </c>
      <c r="N933" s="165" t="s">
        <v>45</v>
      </c>
      <c r="O933" s="55"/>
      <c r="P933" s="166">
        <f>O933*H933</f>
        <v>0</v>
      </c>
      <c r="Q933" s="166">
        <v>0</v>
      </c>
      <c r="R933" s="166">
        <f>Q933*H933</f>
        <v>0</v>
      </c>
      <c r="S933" s="166">
        <v>0</v>
      </c>
      <c r="T933" s="167">
        <f>S933*H933</f>
        <v>0</v>
      </c>
      <c r="AR933" s="168" t="s">
        <v>246</v>
      </c>
      <c r="AT933" s="168" t="s">
        <v>168</v>
      </c>
      <c r="AU933" s="168" t="s">
        <v>88</v>
      </c>
      <c r="AY933" s="17" t="s">
        <v>166</v>
      </c>
      <c r="BE933" s="169">
        <f>IF(N933="základní",J933,0)</f>
        <v>0</v>
      </c>
      <c r="BF933" s="169">
        <f>IF(N933="snížená",J933,0)</f>
        <v>0</v>
      </c>
      <c r="BG933" s="169">
        <f>IF(N933="zákl. přenesená",J933,0)</f>
        <v>0</v>
      </c>
      <c r="BH933" s="169">
        <f>IF(N933="sníž. přenesená",J933,0)</f>
        <v>0</v>
      </c>
      <c r="BI933" s="169">
        <f>IF(N933="nulová",J933,0)</f>
        <v>0</v>
      </c>
      <c r="BJ933" s="17" t="s">
        <v>21</v>
      </c>
      <c r="BK933" s="169">
        <f>ROUND(I933*H933,2)</f>
        <v>0</v>
      </c>
      <c r="BL933" s="17" t="s">
        <v>246</v>
      </c>
      <c r="BM933" s="168" t="s">
        <v>1985</v>
      </c>
    </row>
    <row r="934" spans="2:65" s="11" customFormat="1" ht="22.8" customHeight="1">
      <c r="B934" s="143"/>
      <c r="D934" s="144" t="s">
        <v>79</v>
      </c>
      <c r="E934" s="154" t="s">
        <v>1986</v>
      </c>
      <c r="F934" s="154" t="s">
        <v>1987</v>
      </c>
      <c r="I934" s="146"/>
      <c r="J934" s="155">
        <f>BK934</f>
        <v>0</v>
      </c>
      <c r="L934" s="143"/>
      <c r="M934" s="148"/>
      <c r="N934" s="149"/>
      <c r="O934" s="149"/>
      <c r="P934" s="150">
        <f>SUM(P935:P963)</f>
        <v>0</v>
      </c>
      <c r="Q934" s="149"/>
      <c r="R934" s="150">
        <f>SUM(R935:R963)</f>
        <v>2.5749090000000003</v>
      </c>
      <c r="S934" s="149"/>
      <c r="T934" s="151">
        <f>SUM(T935:T963)</f>
        <v>0</v>
      </c>
      <c r="AR934" s="144" t="s">
        <v>88</v>
      </c>
      <c r="AT934" s="152" t="s">
        <v>79</v>
      </c>
      <c r="AU934" s="152" t="s">
        <v>21</v>
      </c>
      <c r="AY934" s="144" t="s">
        <v>166</v>
      </c>
      <c r="BK934" s="153">
        <f>SUM(BK935:BK963)</f>
        <v>0</v>
      </c>
    </row>
    <row r="935" spans="2:65" s="1" customFormat="1" ht="36" customHeight="1">
      <c r="B935" s="156"/>
      <c r="C935" s="157" t="s">
        <v>1988</v>
      </c>
      <c r="D935" s="157" t="s">
        <v>168</v>
      </c>
      <c r="E935" s="158" t="s">
        <v>1989</v>
      </c>
      <c r="F935" s="159" t="s">
        <v>1990</v>
      </c>
      <c r="G935" s="160" t="s">
        <v>197</v>
      </c>
      <c r="H935" s="161">
        <v>154.97999999999999</v>
      </c>
      <c r="I935" s="162"/>
      <c r="J935" s="163">
        <f>ROUND(I935*H935,2)</f>
        <v>0</v>
      </c>
      <c r="K935" s="159" t="s">
        <v>172</v>
      </c>
      <c r="L935" s="32"/>
      <c r="M935" s="164" t="s">
        <v>1</v>
      </c>
      <c r="N935" s="165" t="s">
        <v>45</v>
      </c>
      <c r="O935" s="55"/>
      <c r="P935" s="166">
        <f>O935*H935</f>
        <v>0</v>
      </c>
      <c r="Q935" s="166">
        <v>3.0000000000000001E-3</v>
      </c>
      <c r="R935" s="166">
        <f>Q935*H935</f>
        <v>0.46493999999999996</v>
      </c>
      <c r="S935" s="166">
        <v>0</v>
      </c>
      <c r="T935" s="167">
        <f>S935*H935</f>
        <v>0</v>
      </c>
      <c r="AR935" s="168" t="s">
        <v>246</v>
      </c>
      <c r="AT935" s="168" t="s">
        <v>168</v>
      </c>
      <c r="AU935" s="168" t="s">
        <v>88</v>
      </c>
      <c r="AY935" s="17" t="s">
        <v>166</v>
      </c>
      <c r="BE935" s="169">
        <f>IF(N935="základní",J935,0)</f>
        <v>0</v>
      </c>
      <c r="BF935" s="169">
        <f>IF(N935="snížená",J935,0)</f>
        <v>0</v>
      </c>
      <c r="BG935" s="169">
        <f>IF(N935="zákl. přenesená",J935,0)</f>
        <v>0</v>
      </c>
      <c r="BH935" s="169">
        <f>IF(N935="sníž. přenesená",J935,0)</f>
        <v>0</v>
      </c>
      <c r="BI935" s="169">
        <f>IF(N935="nulová",J935,0)</f>
        <v>0</v>
      </c>
      <c r="BJ935" s="17" t="s">
        <v>21</v>
      </c>
      <c r="BK935" s="169">
        <f>ROUND(I935*H935,2)</f>
        <v>0</v>
      </c>
      <c r="BL935" s="17" t="s">
        <v>246</v>
      </c>
      <c r="BM935" s="168" t="s">
        <v>1991</v>
      </c>
    </row>
    <row r="936" spans="2:65" s="12" customFormat="1" ht="10.199999999999999">
      <c r="B936" s="170"/>
      <c r="D936" s="171" t="s">
        <v>175</v>
      </c>
      <c r="E936" s="172" t="s">
        <v>1</v>
      </c>
      <c r="F936" s="173" t="s">
        <v>898</v>
      </c>
      <c r="H936" s="174">
        <v>11.6</v>
      </c>
      <c r="I936" s="175"/>
      <c r="L936" s="170"/>
      <c r="M936" s="176"/>
      <c r="N936" s="177"/>
      <c r="O936" s="177"/>
      <c r="P936" s="177"/>
      <c r="Q936" s="177"/>
      <c r="R936" s="177"/>
      <c r="S936" s="177"/>
      <c r="T936" s="178"/>
      <c r="AT936" s="172" t="s">
        <v>175</v>
      </c>
      <c r="AU936" s="172" t="s">
        <v>88</v>
      </c>
      <c r="AV936" s="12" t="s">
        <v>88</v>
      </c>
      <c r="AW936" s="12" t="s">
        <v>36</v>
      </c>
      <c r="AX936" s="12" t="s">
        <v>80</v>
      </c>
      <c r="AY936" s="172" t="s">
        <v>166</v>
      </c>
    </row>
    <row r="937" spans="2:65" s="12" customFormat="1" ht="10.199999999999999">
      <c r="B937" s="170"/>
      <c r="D937" s="171" t="s">
        <v>175</v>
      </c>
      <c r="E937" s="172" t="s">
        <v>1</v>
      </c>
      <c r="F937" s="173" t="s">
        <v>899</v>
      </c>
      <c r="H937" s="174">
        <v>13.56</v>
      </c>
      <c r="I937" s="175"/>
      <c r="L937" s="170"/>
      <c r="M937" s="176"/>
      <c r="N937" s="177"/>
      <c r="O937" s="177"/>
      <c r="P937" s="177"/>
      <c r="Q937" s="177"/>
      <c r="R937" s="177"/>
      <c r="S937" s="177"/>
      <c r="T937" s="178"/>
      <c r="AT937" s="172" t="s">
        <v>175</v>
      </c>
      <c r="AU937" s="172" t="s">
        <v>88</v>
      </c>
      <c r="AV937" s="12" t="s">
        <v>88</v>
      </c>
      <c r="AW937" s="12" t="s">
        <v>36</v>
      </c>
      <c r="AX937" s="12" t="s">
        <v>80</v>
      </c>
      <c r="AY937" s="172" t="s">
        <v>166</v>
      </c>
    </row>
    <row r="938" spans="2:65" s="12" customFormat="1" ht="10.199999999999999">
      <c r="B938" s="170"/>
      <c r="D938" s="171" t="s">
        <v>175</v>
      </c>
      <c r="E938" s="172" t="s">
        <v>1</v>
      </c>
      <c r="F938" s="173" t="s">
        <v>900</v>
      </c>
      <c r="H938" s="174">
        <v>7.6</v>
      </c>
      <c r="I938" s="175"/>
      <c r="L938" s="170"/>
      <c r="M938" s="176"/>
      <c r="N938" s="177"/>
      <c r="O938" s="177"/>
      <c r="P938" s="177"/>
      <c r="Q938" s="177"/>
      <c r="R938" s="177"/>
      <c r="S938" s="177"/>
      <c r="T938" s="178"/>
      <c r="AT938" s="172" t="s">
        <v>175</v>
      </c>
      <c r="AU938" s="172" t="s">
        <v>88</v>
      </c>
      <c r="AV938" s="12" t="s">
        <v>88</v>
      </c>
      <c r="AW938" s="12" t="s">
        <v>36</v>
      </c>
      <c r="AX938" s="12" t="s">
        <v>80</v>
      </c>
      <c r="AY938" s="172" t="s">
        <v>166</v>
      </c>
    </row>
    <row r="939" spans="2:65" s="12" customFormat="1" ht="10.199999999999999">
      <c r="B939" s="170"/>
      <c r="D939" s="171" t="s">
        <v>175</v>
      </c>
      <c r="E939" s="172" t="s">
        <v>1</v>
      </c>
      <c r="F939" s="173" t="s">
        <v>901</v>
      </c>
      <c r="H939" s="174">
        <v>7.6</v>
      </c>
      <c r="I939" s="175"/>
      <c r="L939" s="170"/>
      <c r="M939" s="176"/>
      <c r="N939" s="177"/>
      <c r="O939" s="177"/>
      <c r="P939" s="177"/>
      <c r="Q939" s="177"/>
      <c r="R939" s="177"/>
      <c r="S939" s="177"/>
      <c r="T939" s="178"/>
      <c r="AT939" s="172" t="s">
        <v>175</v>
      </c>
      <c r="AU939" s="172" t="s">
        <v>88</v>
      </c>
      <c r="AV939" s="12" t="s">
        <v>88</v>
      </c>
      <c r="AW939" s="12" t="s">
        <v>36</v>
      </c>
      <c r="AX939" s="12" t="s">
        <v>80</v>
      </c>
      <c r="AY939" s="172" t="s">
        <v>166</v>
      </c>
    </row>
    <row r="940" spans="2:65" s="12" customFormat="1" ht="10.199999999999999">
      <c r="B940" s="170"/>
      <c r="D940" s="171" t="s">
        <v>175</v>
      </c>
      <c r="E940" s="172" t="s">
        <v>1</v>
      </c>
      <c r="F940" s="173" t="s">
        <v>902</v>
      </c>
      <c r="H940" s="174">
        <v>11.6</v>
      </c>
      <c r="I940" s="175"/>
      <c r="L940" s="170"/>
      <c r="M940" s="176"/>
      <c r="N940" s="177"/>
      <c r="O940" s="177"/>
      <c r="P940" s="177"/>
      <c r="Q940" s="177"/>
      <c r="R940" s="177"/>
      <c r="S940" s="177"/>
      <c r="T940" s="178"/>
      <c r="AT940" s="172" t="s">
        <v>175</v>
      </c>
      <c r="AU940" s="172" t="s">
        <v>88</v>
      </c>
      <c r="AV940" s="12" t="s">
        <v>88</v>
      </c>
      <c r="AW940" s="12" t="s">
        <v>36</v>
      </c>
      <c r="AX940" s="12" t="s">
        <v>80</v>
      </c>
      <c r="AY940" s="172" t="s">
        <v>166</v>
      </c>
    </row>
    <row r="941" spans="2:65" s="12" customFormat="1" ht="10.199999999999999">
      <c r="B941" s="170"/>
      <c r="D941" s="171" t="s">
        <v>175</v>
      </c>
      <c r="E941" s="172" t="s">
        <v>1</v>
      </c>
      <c r="F941" s="173" t="s">
        <v>903</v>
      </c>
      <c r="H941" s="174">
        <v>14.14</v>
      </c>
      <c r="I941" s="175"/>
      <c r="L941" s="170"/>
      <c r="M941" s="176"/>
      <c r="N941" s="177"/>
      <c r="O941" s="177"/>
      <c r="P941" s="177"/>
      <c r="Q941" s="177"/>
      <c r="R941" s="177"/>
      <c r="S941" s="177"/>
      <c r="T941" s="178"/>
      <c r="AT941" s="172" t="s">
        <v>175</v>
      </c>
      <c r="AU941" s="172" t="s">
        <v>88</v>
      </c>
      <c r="AV941" s="12" t="s">
        <v>88</v>
      </c>
      <c r="AW941" s="12" t="s">
        <v>36</v>
      </c>
      <c r="AX941" s="12" t="s">
        <v>80</v>
      </c>
      <c r="AY941" s="172" t="s">
        <v>166</v>
      </c>
    </row>
    <row r="942" spans="2:65" s="12" customFormat="1" ht="10.199999999999999">
      <c r="B942" s="170"/>
      <c r="D942" s="171" t="s">
        <v>175</v>
      </c>
      <c r="E942" s="172" t="s">
        <v>1</v>
      </c>
      <c r="F942" s="173" t="s">
        <v>904</v>
      </c>
      <c r="H942" s="174">
        <v>8.6</v>
      </c>
      <c r="I942" s="175"/>
      <c r="L942" s="170"/>
      <c r="M942" s="176"/>
      <c r="N942" s="177"/>
      <c r="O942" s="177"/>
      <c r="P942" s="177"/>
      <c r="Q942" s="177"/>
      <c r="R942" s="177"/>
      <c r="S942" s="177"/>
      <c r="T942" s="178"/>
      <c r="AT942" s="172" t="s">
        <v>175</v>
      </c>
      <c r="AU942" s="172" t="s">
        <v>88</v>
      </c>
      <c r="AV942" s="12" t="s">
        <v>88</v>
      </c>
      <c r="AW942" s="12" t="s">
        <v>36</v>
      </c>
      <c r="AX942" s="12" t="s">
        <v>80</v>
      </c>
      <c r="AY942" s="172" t="s">
        <v>166</v>
      </c>
    </row>
    <row r="943" spans="2:65" s="12" customFormat="1" ht="10.199999999999999">
      <c r="B943" s="170"/>
      <c r="D943" s="171" t="s">
        <v>175</v>
      </c>
      <c r="E943" s="172" t="s">
        <v>1</v>
      </c>
      <c r="F943" s="173" t="s">
        <v>905</v>
      </c>
      <c r="H943" s="174">
        <v>8.6</v>
      </c>
      <c r="I943" s="175"/>
      <c r="L943" s="170"/>
      <c r="M943" s="176"/>
      <c r="N943" s="177"/>
      <c r="O943" s="177"/>
      <c r="P943" s="177"/>
      <c r="Q943" s="177"/>
      <c r="R943" s="177"/>
      <c r="S943" s="177"/>
      <c r="T943" s="178"/>
      <c r="AT943" s="172" t="s">
        <v>175</v>
      </c>
      <c r="AU943" s="172" t="s">
        <v>88</v>
      </c>
      <c r="AV943" s="12" t="s">
        <v>88</v>
      </c>
      <c r="AW943" s="12" t="s">
        <v>36</v>
      </c>
      <c r="AX943" s="12" t="s">
        <v>80</v>
      </c>
      <c r="AY943" s="172" t="s">
        <v>166</v>
      </c>
    </row>
    <row r="944" spans="2:65" s="12" customFormat="1" ht="10.199999999999999">
      <c r="B944" s="170"/>
      <c r="D944" s="171" t="s">
        <v>175</v>
      </c>
      <c r="E944" s="172" t="s">
        <v>1</v>
      </c>
      <c r="F944" s="173" t="s">
        <v>906</v>
      </c>
      <c r="H944" s="174">
        <v>39.880000000000003</v>
      </c>
      <c r="I944" s="175"/>
      <c r="L944" s="170"/>
      <c r="M944" s="176"/>
      <c r="N944" s="177"/>
      <c r="O944" s="177"/>
      <c r="P944" s="177"/>
      <c r="Q944" s="177"/>
      <c r="R944" s="177"/>
      <c r="S944" s="177"/>
      <c r="T944" s="178"/>
      <c r="AT944" s="172" t="s">
        <v>175</v>
      </c>
      <c r="AU944" s="172" t="s">
        <v>88</v>
      </c>
      <c r="AV944" s="12" t="s">
        <v>88</v>
      </c>
      <c r="AW944" s="12" t="s">
        <v>36</v>
      </c>
      <c r="AX944" s="12" t="s">
        <v>80</v>
      </c>
      <c r="AY944" s="172" t="s">
        <v>166</v>
      </c>
    </row>
    <row r="945" spans="2:65" s="12" customFormat="1" ht="10.199999999999999">
      <c r="B945" s="170"/>
      <c r="D945" s="171" t="s">
        <v>175</v>
      </c>
      <c r="E945" s="172" t="s">
        <v>1</v>
      </c>
      <c r="F945" s="173" t="s">
        <v>907</v>
      </c>
      <c r="H945" s="174">
        <v>15</v>
      </c>
      <c r="I945" s="175"/>
      <c r="L945" s="170"/>
      <c r="M945" s="176"/>
      <c r="N945" s="177"/>
      <c r="O945" s="177"/>
      <c r="P945" s="177"/>
      <c r="Q945" s="177"/>
      <c r="R945" s="177"/>
      <c r="S945" s="177"/>
      <c r="T945" s="178"/>
      <c r="AT945" s="172" t="s">
        <v>175</v>
      </c>
      <c r="AU945" s="172" t="s">
        <v>88</v>
      </c>
      <c r="AV945" s="12" t="s">
        <v>88</v>
      </c>
      <c r="AW945" s="12" t="s">
        <v>36</v>
      </c>
      <c r="AX945" s="12" t="s">
        <v>80</v>
      </c>
      <c r="AY945" s="172" t="s">
        <v>166</v>
      </c>
    </row>
    <row r="946" spans="2:65" s="12" customFormat="1" ht="10.199999999999999">
      <c r="B946" s="170"/>
      <c r="D946" s="171" t="s">
        <v>175</v>
      </c>
      <c r="E946" s="172" t="s">
        <v>1</v>
      </c>
      <c r="F946" s="173" t="s">
        <v>908</v>
      </c>
      <c r="H946" s="174">
        <v>16.8</v>
      </c>
      <c r="I946" s="175"/>
      <c r="L946" s="170"/>
      <c r="M946" s="176"/>
      <c r="N946" s="177"/>
      <c r="O946" s="177"/>
      <c r="P946" s="177"/>
      <c r="Q946" s="177"/>
      <c r="R946" s="177"/>
      <c r="S946" s="177"/>
      <c r="T946" s="178"/>
      <c r="AT946" s="172" t="s">
        <v>175</v>
      </c>
      <c r="AU946" s="172" t="s">
        <v>88</v>
      </c>
      <c r="AV946" s="12" t="s">
        <v>88</v>
      </c>
      <c r="AW946" s="12" t="s">
        <v>36</v>
      </c>
      <c r="AX946" s="12" t="s">
        <v>80</v>
      </c>
      <c r="AY946" s="172" t="s">
        <v>166</v>
      </c>
    </row>
    <row r="947" spans="2:65" s="13" customFormat="1" ht="10.199999999999999">
      <c r="B947" s="194"/>
      <c r="D947" s="171" t="s">
        <v>175</v>
      </c>
      <c r="E947" s="195" t="s">
        <v>1</v>
      </c>
      <c r="F947" s="196" t="s">
        <v>367</v>
      </c>
      <c r="H947" s="197">
        <v>154.97999999999999</v>
      </c>
      <c r="I947" s="198"/>
      <c r="L947" s="194"/>
      <c r="M947" s="199"/>
      <c r="N947" s="200"/>
      <c r="O947" s="200"/>
      <c r="P947" s="200"/>
      <c r="Q947" s="200"/>
      <c r="R947" s="200"/>
      <c r="S947" s="200"/>
      <c r="T947" s="201"/>
      <c r="AT947" s="195" t="s">
        <v>175</v>
      </c>
      <c r="AU947" s="195" t="s">
        <v>88</v>
      </c>
      <c r="AV947" s="13" t="s">
        <v>173</v>
      </c>
      <c r="AW947" s="13" t="s">
        <v>36</v>
      </c>
      <c r="AX947" s="13" t="s">
        <v>21</v>
      </c>
      <c r="AY947" s="195" t="s">
        <v>166</v>
      </c>
    </row>
    <row r="948" spans="2:65" s="1" customFormat="1" ht="36" customHeight="1">
      <c r="B948" s="156"/>
      <c r="C948" s="179" t="s">
        <v>1992</v>
      </c>
      <c r="D948" s="179" t="s">
        <v>226</v>
      </c>
      <c r="E948" s="180" t="s">
        <v>1993</v>
      </c>
      <c r="F948" s="181" t="s">
        <v>1994</v>
      </c>
      <c r="G948" s="182" t="s">
        <v>197</v>
      </c>
      <c r="H948" s="183">
        <v>170.47800000000001</v>
      </c>
      <c r="I948" s="184"/>
      <c r="J948" s="185">
        <f>ROUND(I948*H948,2)</f>
        <v>0</v>
      </c>
      <c r="K948" s="181" t="s">
        <v>172</v>
      </c>
      <c r="L948" s="186"/>
      <c r="M948" s="187" t="s">
        <v>1</v>
      </c>
      <c r="N948" s="188" t="s">
        <v>45</v>
      </c>
      <c r="O948" s="55"/>
      <c r="P948" s="166">
        <f>O948*H948</f>
        <v>0</v>
      </c>
      <c r="Q948" s="166">
        <v>1.18E-2</v>
      </c>
      <c r="R948" s="166">
        <f>Q948*H948</f>
        <v>2.0116404000000001</v>
      </c>
      <c r="S948" s="166">
        <v>0</v>
      </c>
      <c r="T948" s="167">
        <f>S948*H948</f>
        <v>0</v>
      </c>
      <c r="AR948" s="168" t="s">
        <v>273</v>
      </c>
      <c r="AT948" s="168" t="s">
        <v>226</v>
      </c>
      <c r="AU948" s="168" t="s">
        <v>88</v>
      </c>
      <c r="AY948" s="17" t="s">
        <v>166</v>
      </c>
      <c r="BE948" s="169">
        <f>IF(N948="základní",J948,0)</f>
        <v>0</v>
      </c>
      <c r="BF948" s="169">
        <f>IF(N948="snížená",J948,0)</f>
        <v>0</v>
      </c>
      <c r="BG948" s="169">
        <f>IF(N948="zákl. přenesená",J948,0)</f>
        <v>0</v>
      </c>
      <c r="BH948" s="169">
        <f>IF(N948="sníž. přenesená",J948,0)</f>
        <v>0</v>
      </c>
      <c r="BI948" s="169">
        <f>IF(N948="nulová",J948,0)</f>
        <v>0</v>
      </c>
      <c r="BJ948" s="17" t="s">
        <v>21</v>
      </c>
      <c r="BK948" s="169">
        <f>ROUND(I948*H948,2)</f>
        <v>0</v>
      </c>
      <c r="BL948" s="17" t="s">
        <v>246</v>
      </c>
      <c r="BM948" s="168" t="s">
        <v>1995</v>
      </c>
    </row>
    <row r="949" spans="2:65" s="12" customFormat="1" ht="10.199999999999999">
      <c r="B949" s="170"/>
      <c r="D949" s="171" t="s">
        <v>175</v>
      </c>
      <c r="E949" s="172" t="s">
        <v>1</v>
      </c>
      <c r="F949" s="173" t="s">
        <v>1996</v>
      </c>
      <c r="H949" s="174">
        <v>154.97999999999999</v>
      </c>
      <c r="I949" s="175"/>
      <c r="L949" s="170"/>
      <c r="M949" s="176"/>
      <c r="N949" s="177"/>
      <c r="O949" s="177"/>
      <c r="P949" s="177"/>
      <c r="Q949" s="177"/>
      <c r="R949" s="177"/>
      <c r="S949" s="177"/>
      <c r="T949" s="178"/>
      <c r="AT949" s="172" t="s">
        <v>175</v>
      </c>
      <c r="AU949" s="172" t="s">
        <v>88</v>
      </c>
      <c r="AV949" s="12" t="s">
        <v>88</v>
      </c>
      <c r="AW949" s="12" t="s">
        <v>36</v>
      </c>
      <c r="AX949" s="12" t="s">
        <v>80</v>
      </c>
      <c r="AY949" s="172" t="s">
        <v>166</v>
      </c>
    </row>
    <row r="950" spans="2:65" s="12" customFormat="1" ht="10.199999999999999">
      <c r="B950" s="170"/>
      <c r="D950" s="171" t="s">
        <v>175</v>
      </c>
      <c r="E950" s="172" t="s">
        <v>1</v>
      </c>
      <c r="F950" s="173" t="s">
        <v>1997</v>
      </c>
      <c r="H950" s="174">
        <v>170.47800000000001</v>
      </c>
      <c r="I950" s="175"/>
      <c r="L950" s="170"/>
      <c r="M950" s="176"/>
      <c r="N950" s="177"/>
      <c r="O950" s="177"/>
      <c r="P950" s="177"/>
      <c r="Q950" s="177"/>
      <c r="R950" s="177"/>
      <c r="S950" s="177"/>
      <c r="T950" s="178"/>
      <c r="AT950" s="172" t="s">
        <v>175</v>
      </c>
      <c r="AU950" s="172" t="s">
        <v>88</v>
      </c>
      <c r="AV950" s="12" t="s">
        <v>88</v>
      </c>
      <c r="AW950" s="12" t="s">
        <v>36</v>
      </c>
      <c r="AX950" s="12" t="s">
        <v>21</v>
      </c>
      <c r="AY950" s="172" t="s">
        <v>166</v>
      </c>
    </row>
    <row r="951" spans="2:65" s="1" customFormat="1" ht="36" customHeight="1">
      <c r="B951" s="156"/>
      <c r="C951" s="157" t="s">
        <v>1998</v>
      </c>
      <c r="D951" s="157" t="s">
        <v>168</v>
      </c>
      <c r="E951" s="158" t="s">
        <v>1999</v>
      </c>
      <c r="F951" s="159" t="s">
        <v>2000</v>
      </c>
      <c r="G951" s="160" t="s">
        <v>197</v>
      </c>
      <c r="H951" s="161">
        <v>32.4</v>
      </c>
      <c r="I951" s="162"/>
      <c r="J951" s="163">
        <f>ROUND(I951*H951,2)</f>
        <v>0</v>
      </c>
      <c r="K951" s="159" t="s">
        <v>172</v>
      </c>
      <c r="L951" s="32"/>
      <c r="M951" s="164" t="s">
        <v>1</v>
      </c>
      <c r="N951" s="165" t="s">
        <v>45</v>
      </c>
      <c r="O951" s="55"/>
      <c r="P951" s="166">
        <f>O951*H951</f>
        <v>0</v>
      </c>
      <c r="Q951" s="166">
        <v>0</v>
      </c>
      <c r="R951" s="166">
        <f>Q951*H951</f>
        <v>0</v>
      </c>
      <c r="S951" s="166">
        <v>0</v>
      </c>
      <c r="T951" s="167">
        <f>S951*H951</f>
        <v>0</v>
      </c>
      <c r="AR951" s="168" t="s">
        <v>246</v>
      </c>
      <c r="AT951" s="168" t="s">
        <v>168</v>
      </c>
      <c r="AU951" s="168" t="s">
        <v>88</v>
      </c>
      <c r="AY951" s="17" t="s">
        <v>166</v>
      </c>
      <c r="BE951" s="169">
        <f>IF(N951="základní",J951,0)</f>
        <v>0</v>
      </c>
      <c r="BF951" s="169">
        <f>IF(N951="snížená",J951,0)</f>
        <v>0</v>
      </c>
      <c r="BG951" s="169">
        <f>IF(N951="zákl. přenesená",J951,0)</f>
        <v>0</v>
      </c>
      <c r="BH951" s="169">
        <f>IF(N951="sníž. přenesená",J951,0)</f>
        <v>0</v>
      </c>
      <c r="BI951" s="169">
        <f>IF(N951="nulová",J951,0)</f>
        <v>0</v>
      </c>
      <c r="BJ951" s="17" t="s">
        <v>21</v>
      </c>
      <c r="BK951" s="169">
        <f>ROUND(I951*H951,2)</f>
        <v>0</v>
      </c>
      <c r="BL951" s="17" t="s">
        <v>246</v>
      </c>
      <c r="BM951" s="168" t="s">
        <v>2001</v>
      </c>
    </row>
    <row r="952" spans="2:65" s="12" customFormat="1" ht="10.199999999999999">
      <c r="B952" s="170"/>
      <c r="D952" s="171" t="s">
        <v>175</v>
      </c>
      <c r="E952" s="172" t="s">
        <v>1</v>
      </c>
      <c r="F952" s="173" t="s">
        <v>900</v>
      </c>
      <c r="H952" s="174">
        <v>7.6</v>
      </c>
      <c r="I952" s="175"/>
      <c r="L952" s="170"/>
      <c r="M952" s="176"/>
      <c r="N952" s="177"/>
      <c r="O952" s="177"/>
      <c r="P952" s="177"/>
      <c r="Q952" s="177"/>
      <c r="R952" s="177"/>
      <c r="S952" s="177"/>
      <c r="T952" s="178"/>
      <c r="AT952" s="172" t="s">
        <v>175</v>
      </c>
      <c r="AU952" s="172" t="s">
        <v>88</v>
      </c>
      <c r="AV952" s="12" t="s">
        <v>88</v>
      </c>
      <c r="AW952" s="12" t="s">
        <v>36</v>
      </c>
      <c r="AX952" s="12" t="s">
        <v>80</v>
      </c>
      <c r="AY952" s="172" t="s">
        <v>166</v>
      </c>
    </row>
    <row r="953" spans="2:65" s="12" customFormat="1" ht="10.199999999999999">
      <c r="B953" s="170"/>
      <c r="D953" s="171" t="s">
        <v>175</v>
      </c>
      <c r="E953" s="172" t="s">
        <v>1</v>
      </c>
      <c r="F953" s="173" t="s">
        <v>901</v>
      </c>
      <c r="H953" s="174">
        <v>7.6</v>
      </c>
      <c r="I953" s="175"/>
      <c r="L953" s="170"/>
      <c r="M953" s="176"/>
      <c r="N953" s="177"/>
      <c r="O953" s="177"/>
      <c r="P953" s="177"/>
      <c r="Q953" s="177"/>
      <c r="R953" s="177"/>
      <c r="S953" s="177"/>
      <c r="T953" s="178"/>
      <c r="AT953" s="172" t="s">
        <v>175</v>
      </c>
      <c r="AU953" s="172" t="s">
        <v>88</v>
      </c>
      <c r="AV953" s="12" t="s">
        <v>88</v>
      </c>
      <c r="AW953" s="12" t="s">
        <v>36</v>
      </c>
      <c r="AX953" s="12" t="s">
        <v>80</v>
      </c>
      <c r="AY953" s="172" t="s">
        <v>166</v>
      </c>
    </row>
    <row r="954" spans="2:65" s="12" customFormat="1" ht="10.199999999999999">
      <c r="B954" s="170"/>
      <c r="D954" s="171" t="s">
        <v>175</v>
      </c>
      <c r="E954" s="172" t="s">
        <v>1</v>
      </c>
      <c r="F954" s="173" t="s">
        <v>904</v>
      </c>
      <c r="H954" s="174">
        <v>8.6</v>
      </c>
      <c r="I954" s="175"/>
      <c r="L954" s="170"/>
      <c r="M954" s="176"/>
      <c r="N954" s="177"/>
      <c r="O954" s="177"/>
      <c r="P954" s="177"/>
      <c r="Q954" s="177"/>
      <c r="R954" s="177"/>
      <c r="S954" s="177"/>
      <c r="T954" s="178"/>
      <c r="AT954" s="172" t="s">
        <v>175</v>
      </c>
      <c r="AU954" s="172" t="s">
        <v>88</v>
      </c>
      <c r="AV954" s="12" t="s">
        <v>88</v>
      </c>
      <c r="AW954" s="12" t="s">
        <v>36</v>
      </c>
      <c r="AX954" s="12" t="s">
        <v>80</v>
      </c>
      <c r="AY954" s="172" t="s">
        <v>166</v>
      </c>
    </row>
    <row r="955" spans="2:65" s="12" customFormat="1" ht="10.199999999999999">
      <c r="B955" s="170"/>
      <c r="D955" s="171" t="s">
        <v>175</v>
      </c>
      <c r="E955" s="172" t="s">
        <v>1</v>
      </c>
      <c r="F955" s="173" t="s">
        <v>905</v>
      </c>
      <c r="H955" s="174">
        <v>8.6</v>
      </c>
      <c r="I955" s="175"/>
      <c r="L955" s="170"/>
      <c r="M955" s="176"/>
      <c r="N955" s="177"/>
      <c r="O955" s="177"/>
      <c r="P955" s="177"/>
      <c r="Q955" s="177"/>
      <c r="R955" s="177"/>
      <c r="S955" s="177"/>
      <c r="T955" s="178"/>
      <c r="AT955" s="172" t="s">
        <v>175</v>
      </c>
      <c r="AU955" s="172" t="s">
        <v>88</v>
      </c>
      <c r="AV955" s="12" t="s">
        <v>88</v>
      </c>
      <c r="AW955" s="12" t="s">
        <v>36</v>
      </c>
      <c r="AX955" s="12" t="s">
        <v>80</v>
      </c>
      <c r="AY955" s="172" t="s">
        <v>166</v>
      </c>
    </row>
    <row r="956" spans="2:65" s="13" customFormat="1" ht="10.199999999999999">
      <c r="B956" s="194"/>
      <c r="D956" s="171" t="s">
        <v>175</v>
      </c>
      <c r="E956" s="195" t="s">
        <v>1</v>
      </c>
      <c r="F956" s="196" t="s">
        <v>367</v>
      </c>
      <c r="H956" s="197">
        <v>32.4</v>
      </c>
      <c r="I956" s="198"/>
      <c r="L956" s="194"/>
      <c r="M956" s="199"/>
      <c r="N956" s="200"/>
      <c r="O956" s="200"/>
      <c r="P956" s="200"/>
      <c r="Q956" s="200"/>
      <c r="R956" s="200"/>
      <c r="S956" s="200"/>
      <c r="T956" s="201"/>
      <c r="AT956" s="195" t="s">
        <v>175</v>
      </c>
      <c r="AU956" s="195" t="s">
        <v>88</v>
      </c>
      <c r="AV956" s="13" t="s">
        <v>173</v>
      </c>
      <c r="AW956" s="13" t="s">
        <v>36</v>
      </c>
      <c r="AX956" s="13" t="s">
        <v>21</v>
      </c>
      <c r="AY956" s="195" t="s">
        <v>166</v>
      </c>
    </row>
    <row r="957" spans="2:65" s="1" customFormat="1" ht="36" customHeight="1">
      <c r="B957" s="156"/>
      <c r="C957" s="157" t="s">
        <v>2002</v>
      </c>
      <c r="D957" s="157" t="s">
        <v>168</v>
      </c>
      <c r="E957" s="158" t="s">
        <v>2003</v>
      </c>
      <c r="F957" s="159" t="s">
        <v>2004</v>
      </c>
      <c r="G957" s="160" t="s">
        <v>197</v>
      </c>
      <c r="H957" s="161">
        <v>154.97999999999999</v>
      </c>
      <c r="I957" s="162"/>
      <c r="J957" s="163">
        <f t="shared" ref="J957:J963" si="40">ROUND(I957*H957,2)</f>
        <v>0</v>
      </c>
      <c r="K957" s="159" t="s">
        <v>172</v>
      </c>
      <c r="L957" s="32"/>
      <c r="M957" s="164" t="s">
        <v>1</v>
      </c>
      <c r="N957" s="165" t="s">
        <v>45</v>
      </c>
      <c r="O957" s="55"/>
      <c r="P957" s="166">
        <f t="shared" ref="P957:P963" si="41">O957*H957</f>
        <v>0</v>
      </c>
      <c r="Q957" s="166">
        <v>2.7E-4</v>
      </c>
      <c r="R957" s="166">
        <f t="shared" ref="R957:R963" si="42">Q957*H957</f>
        <v>4.1844599999999996E-2</v>
      </c>
      <c r="S957" s="166">
        <v>0</v>
      </c>
      <c r="T957" s="167">
        <f t="shared" ref="T957:T963" si="43">S957*H957</f>
        <v>0</v>
      </c>
      <c r="AR957" s="168" t="s">
        <v>246</v>
      </c>
      <c r="AT957" s="168" t="s">
        <v>168</v>
      </c>
      <c r="AU957" s="168" t="s">
        <v>88</v>
      </c>
      <c r="AY957" s="17" t="s">
        <v>166</v>
      </c>
      <c r="BE957" s="169">
        <f t="shared" ref="BE957:BE963" si="44">IF(N957="základní",J957,0)</f>
        <v>0</v>
      </c>
      <c r="BF957" s="169">
        <f t="shared" ref="BF957:BF963" si="45">IF(N957="snížená",J957,0)</f>
        <v>0</v>
      </c>
      <c r="BG957" s="169">
        <f t="shared" ref="BG957:BG963" si="46">IF(N957="zákl. přenesená",J957,0)</f>
        <v>0</v>
      </c>
      <c r="BH957" s="169">
        <f t="shared" ref="BH957:BH963" si="47">IF(N957="sníž. přenesená",J957,0)</f>
        <v>0</v>
      </c>
      <c r="BI957" s="169">
        <f t="shared" ref="BI957:BI963" si="48">IF(N957="nulová",J957,0)</f>
        <v>0</v>
      </c>
      <c r="BJ957" s="17" t="s">
        <v>21</v>
      </c>
      <c r="BK957" s="169">
        <f t="shared" ref="BK957:BK963" si="49">ROUND(I957*H957,2)</f>
        <v>0</v>
      </c>
      <c r="BL957" s="17" t="s">
        <v>246</v>
      </c>
      <c r="BM957" s="168" t="s">
        <v>2005</v>
      </c>
    </row>
    <row r="958" spans="2:65" s="1" customFormat="1" ht="36" customHeight="1">
      <c r="B958" s="156"/>
      <c r="C958" s="157" t="s">
        <v>2006</v>
      </c>
      <c r="D958" s="157" t="s">
        <v>168</v>
      </c>
      <c r="E958" s="158" t="s">
        <v>2007</v>
      </c>
      <c r="F958" s="159" t="s">
        <v>2008</v>
      </c>
      <c r="G958" s="160" t="s">
        <v>289</v>
      </c>
      <c r="H958" s="161">
        <v>111</v>
      </c>
      <c r="I958" s="162"/>
      <c r="J958" s="163">
        <f t="shared" si="40"/>
        <v>0</v>
      </c>
      <c r="K958" s="159" t="s">
        <v>172</v>
      </c>
      <c r="L958" s="32"/>
      <c r="M958" s="164" t="s">
        <v>1</v>
      </c>
      <c r="N958" s="165" t="s">
        <v>45</v>
      </c>
      <c r="O958" s="55"/>
      <c r="P958" s="166">
        <f t="shared" si="41"/>
        <v>0</v>
      </c>
      <c r="Q958" s="166">
        <v>9.0000000000000006E-5</v>
      </c>
      <c r="R958" s="166">
        <f t="shared" si="42"/>
        <v>9.9900000000000006E-3</v>
      </c>
      <c r="S958" s="166">
        <v>0</v>
      </c>
      <c r="T958" s="167">
        <f t="shared" si="43"/>
        <v>0</v>
      </c>
      <c r="AR958" s="168" t="s">
        <v>246</v>
      </c>
      <c r="AT958" s="168" t="s">
        <v>168</v>
      </c>
      <c r="AU958" s="168" t="s">
        <v>88</v>
      </c>
      <c r="AY958" s="17" t="s">
        <v>166</v>
      </c>
      <c r="BE958" s="169">
        <f t="shared" si="44"/>
        <v>0</v>
      </c>
      <c r="BF958" s="169">
        <f t="shared" si="45"/>
        <v>0</v>
      </c>
      <c r="BG958" s="169">
        <f t="shared" si="46"/>
        <v>0</v>
      </c>
      <c r="BH958" s="169">
        <f t="shared" si="47"/>
        <v>0</v>
      </c>
      <c r="BI958" s="169">
        <f t="shared" si="48"/>
        <v>0</v>
      </c>
      <c r="BJ958" s="17" t="s">
        <v>21</v>
      </c>
      <c r="BK958" s="169">
        <f t="shared" si="49"/>
        <v>0</v>
      </c>
      <c r="BL958" s="17" t="s">
        <v>246</v>
      </c>
      <c r="BM958" s="168" t="s">
        <v>2009</v>
      </c>
    </row>
    <row r="959" spans="2:65" s="1" customFormat="1" ht="16.5" customHeight="1">
      <c r="B959" s="156"/>
      <c r="C959" s="157" t="s">
        <v>2010</v>
      </c>
      <c r="D959" s="157" t="s">
        <v>168</v>
      </c>
      <c r="E959" s="158" t="s">
        <v>2011</v>
      </c>
      <c r="F959" s="159" t="s">
        <v>2012</v>
      </c>
      <c r="G959" s="160" t="s">
        <v>197</v>
      </c>
      <c r="H959" s="161">
        <v>154.97999999999999</v>
      </c>
      <c r="I959" s="162"/>
      <c r="J959" s="163">
        <f t="shared" si="40"/>
        <v>0</v>
      </c>
      <c r="K959" s="159" t="s">
        <v>172</v>
      </c>
      <c r="L959" s="32"/>
      <c r="M959" s="164" t="s">
        <v>1</v>
      </c>
      <c r="N959" s="165" t="s">
        <v>45</v>
      </c>
      <c r="O959" s="55"/>
      <c r="P959" s="166">
        <f t="shared" si="41"/>
        <v>0</v>
      </c>
      <c r="Q959" s="166">
        <v>2.9999999999999997E-4</v>
      </c>
      <c r="R959" s="166">
        <f t="shared" si="42"/>
        <v>4.6493999999999994E-2</v>
      </c>
      <c r="S959" s="166">
        <v>0</v>
      </c>
      <c r="T959" s="167">
        <f t="shared" si="43"/>
        <v>0</v>
      </c>
      <c r="AR959" s="168" t="s">
        <v>246</v>
      </c>
      <c r="AT959" s="168" t="s">
        <v>168</v>
      </c>
      <c r="AU959" s="168" t="s">
        <v>88</v>
      </c>
      <c r="AY959" s="17" t="s">
        <v>166</v>
      </c>
      <c r="BE959" s="169">
        <f t="shared" si="44"/>
        <v>0</v>
      </c>
      <c r="BF959" s="169">
        <f t="shared" si="45"/>
        <v>0</v>
      </c>
      <c r="BG959" s="169">
        <f t="shared" si="46"/>
        <v>0</v>
      </c>
      <c r="BH959" s="169">
        <f t="shared" si="47"/>
        <v>0</v>
      </c>
      <c r="BI959" s="169">
        <f t="shared" si="48"/>
        <v>0</v>
      </c>
      <c r="BJ959" s="17" t="s">
        <v>21</v>
      </c>
      <c r="BK959" s="169">
        <f t="shared" si="49"/>
        <v>0</v>
      </c>
      <c r="BL959" s="17" t="s">
        <v>246</v>
      </c>
      <c r="BM959" s="168" t="s">
        <v>2013</v>
      </c>
    </row>
    <row r="960" spans="2:65" s="1" customFormat="1" ht="24" customHeight="1">
      <c r="B960" s="156"/>
      <c r="C960" s="157" t="s">
        <v>2014</v>
      </c>
      <c r="D960" s="157" t="s">
        <v>168</v>
      </c>
      <c r="E960" s="158" t="s">
        <v>2015</v>
      </c>
      <c r="F960" s="159" t="s">
        <v>2016</v>
      </c>
      <c r="G960" s="160" t="s">
        <v>223</v>
      </c>
      <c r="H960" s="161">
        <v>26</v>
      </c>
      <c r="I960" s="162"/>
      <c r="J960" s="163">
        <f t="shared" si="40"/>
        <v>0</v>
      </c>
      <c r="K960" s="159" t="s">
        <v>172</v>
      </c>
      <c r="L960" s="32"/>
      <c r="M960" s="164" t="s">
        <v>1</v>
      </c>
      <c r="N960" s="165" t="s">
        <v>45</v>
      </c>
      <c r="O960" s="55"/>
      <c r="P960" s="166">
        <f t="shared" si="41"/>
        <v>0</v>
      </c>
      <c r="Q960" s="166">
        <v>0</v>
      </c>
      <c r="R960" s="166">
        <f t="shared" si="42"/>
        <v>0</v>
      </c>
      <c r="S960" s="166">
        <v>0</v>
      </c>
      <c r="T960" s="167">
        <f t="shared" si="43"/>
        <v>0</v>
      </c>
      <c r="AR960" s="168" t="s">
        <v>246</v>
      </c>
      <c r="AT960" s="168" t="s">
        <v>168</v>
      </c>
      <c r="AU960" s="168" t="s">
        <v>88</v>
      </c>
      <c r="AY960" s="17" t="s">
        <v>166</v>
      </c>
      <c r="BE960" s="169">
        <f t="shared" si="44"/>
        <v>0</v>
      </c>
      <c r="BF960" s="169">
        <f t="shared" si="45"/>
        <v>0</v>
      </c>
      <c r="BG960" s="169">
        <f t="shared" si="46"/>
        <v>0</v>
      </c>
      <c r="BH960" s="169">
        <f t="shared" si="47"/>
        <v>0</v>
      </c>
      <c r="BI960" s="169">
        <f t="shared" si="48"/>
        <v>0</v>
      </c>
      <c r="BJ960" s="17" t="s">
        <v>21</v>
      </c>
      <c r="BK960" s="169">
        <f t="shared" si="49"/>
        <v>0</v>
      </c>
      <c r="BL960" s="17" t="s">
        <v>246</v>
      </c>
      <c r="BM960" s="168" t="s">
        <v>2017</v>
      </c>
    </row>
    <row r="961" spans="2:65" s="1" customFormat="1" ht="24" customHeight="1">
      <c r="B961" s="156"/>
      <c r="C961" s="157" t="s">
        <v>2018</v>
      </c>
      <c r="D961" s="157" t="s">
        <v>168</v>
      </c>
      <c r="E961" s="158" t="s">
        <v>2019</v>
      </c>
      <c r="F961" s="159" t="s">
        <v>2020</v>
      </c>
      <c r="G961" s="160" t="s">
        <v>223</v>
      </c>
      <c r="H961" s="161">
        <v>10</v>
      </c>
      <c r="I961" s="162"/>
      <c r="J961" s="163">
        <f t="shared" si="40"/>
        <v>0</v>
      </c>
      <c r="K961" s="159" t="s">
        <v>172</v>
      </c>
      <c r="L961" s="32"/>
      <c r="M961" s="164" t="s">
        <v>1</v>
      </c>
      <c r="N961" s="165" t="s">
        <v>45</v>
      </c>
      <c r="O961" s="55"/>
      <c r="P961" s="166">
        <f t="shared" si="41"/>
        <v>0</v>
      </c>
      <c r="Q961" s="166">
        <v>0</v>
      </c>
      <c r="R961" s="166">
        <f t="shared" si="42"/>
        <v>0</v>
      </c>
      <c r="S961" s="166">
        <v>0</v>
      </c>
      <c r="T961" s="167">
        <f t="shared" si="43"/>
        <v>0</v>
      </c>
      <c r="AR961" s="168" t="s">
        <v>246</v>
      </c>
      <c r="AT961" s="168" t="s">
        <v>168</v>
      </c>
      <c r="AU961" s="168" t="s">
        <v>88</v>
      </c>
      <c r="AY961" s="17" t="s">
        <v>166</v>
      </c>
      <c r="BE961" s="169">
        <f t="shared" si="44"/>
        <v>0</v>
      </c>
      <c r="BF961" s="169">
        <f t="shared" si="45"/>
        <v>0</v>
      </c>
      <c r="BG961" s="169">
        <f t="shared" si="46"/>
        <v>0</v>
      </c>
      <c r="BH961" s="169">
        <f t="shared" si="47"/>
        <v>0</v>
      </c>
      <c r="BI961" s="169">
        <f t="shared" si="48"/>
        <v>0</v>
      </c>
      <c r="BJ961" s="17" t="s">
        <v>21</v>
      </c>
      <c r="BK961" s="169">
        <f t="shared" si="49"/>
        <v>0</v>
      </c>
      <c r="BL961" s="17" t="s">
        <v>246</v>
      </c>
      <c r="BM961" s="168" t="s">
        <v>2021</v>
      </c>
    </row>
    <row r="962" spans="2:65" s="1" customFormat="1" ht="24" customHeight="1">
      <c r="B962" s="156"/>
      <c r="C962" s="157" t="s">
        <v>2022</v>
      </c>
      <c r="D962" s="157" t="s">
        <v>168</v>
      </c>
      <c r="E962" s="158" t="s">
        <v>2023</v>
      </c>
      <c r="F962" s="159" t="s">
        <v>2024</v>
      </c>
      <c r="G962" s="160" t="s">
        <v>223</v>
      </c>
      <c r="H962" s="161">
        <v>12</v>
      </c>
      <c r="I962" s="162"/>
      <c r="J962" s="163">
        <f t="shared" si="40"/>
        <v>0</v>
      </c>
      <c r="K962" s="159" t="s">
        <v>172</v>
      </c>
      <c r="L962" s="32"/>
      <c r="M962" s="164" t="s">
        <v>1</v>
      </c>
      <c r="N962" s="165" t="s">
        <v>45</v>
      </c>
      <c r="O962" s="55"/>
      <c r="P962" s="166">
        <f t="shared" si="41"/>
        <v>0</v>
      </c>
      <c r="Q962" s="166">
        <v>0</v>
      </c>
      <c r="R962" s="166">
        <f t="shared" si="42"/>
        <v>0</v>
      </c>
      <c r="S962" s="166">
        <v>0</v>
      </c>
      <c r="T962" s="167">
        <f t="shared" si="43"/>
        <v>0</v>
      </c>
      <c r="AR962" s="168" t="s">
        <v>246</v>
      </c>
      <c r="AT962" s="168" t="s">
        <v>168</v>
      </c>
      <c r="AU962" s="168" t="s">
        <v>88</v>
      </c>
      <c r="AY962" s="17" t="s">
        <v>166</v>
      </c>
      <c r="BE962" s="169">
        <f t="shared" si="44"/>
        <v>0</v>
      </c>
      <c r="BF962" s="169">
        <f t="shared" si="45"/>
        <v>0</v>
      </c>
      <c r="BG962" s="169">
        <f t="shared" si="46"/>
        <v>0</v>
      </c>
      <c r="BH962" s="169">
        <f t="shared" si="47"/>
        <v>0</v>
      </c>
      <c r="BI962" s="169">
        <f t="shared" si="48"/>
        <v>0</v>
      </c>
      <c r="BJ962" s="17" t="s">
        <v>21</v>
      </c>
      <c r="BK962" s="169">
        <f t="shared" si="49"/>
        <v>0</v>
      </c>
      <c r="BL962" s="17" t="s">
        <v>246</v>
      </c>
      <c r="BM962" s="168" t="s">
        <v>2025</v>
      </c>
    </row>
    <row r="963" spans="2:65" s="1" customFormat="1" ht="48" customHeight="1">
      <c r="B963" s="156"/>
      <c r="C963" s="157" t="s">
        <v>2026</v>
      </c>
      <c r="D963" s="157" t="s">
        <v>168</v>
      </c>
      <c r="E963" s="158" t="s">
        <v>2027</v>
      </c>
      <c r="F963" s="159" t="s">
        <v>2028</v>
      </c>
      <c r="G963" s="160" t="s">
        <v>191</v>
      </c>
      <c r="H963" s="161">
        <v>2.5750000000000002</v>
      </c>
      <c r="I963" s="162"/>
      <c r="J963" s="163">
        <f t="shared" si="40"/>
        <v>0</v>
      </c>
      <c r="K963" s="159" t="s">
        <v>172</v>
      </c>
      <c r="L963" s="32"/>
      <c r="M963" s="164" t="s">
        <v>1</v>
      </c>
      <c r="N963" s="165" t="s">
        <v>45</v>
      </c>
      <c r="O963" s="55"/>
      <c r="P963" s="166">
        <f t="shared" si="41"/>
        <v>0</v>
      </c>
      <c r="Q963" s="166">
        <v>0</v>
      </c>
      <c r="R963" s="166">
        <f t="shared" si="42"/>
        <v>0</v>
      </c>
      <c r="S963" s="166">
        <v>0</v>
      </c>
      <c r="T963" s="167">
        <f t="shared" si="43"/>
        <v>0</v>
      </c>
      <c r="AR963" s="168" t="s">
        <v>246</v>
      </c>
      <c r="AT963" s="168" t="s">
        <v>168</v>
      </c>
      <c r="AU963" s="168" t="s">
        <v>88</v>
      </c>
      <c r="AY963" s="17" t="s">
        <v>166</v>
      </c>
      <c r="BE963" s="169">
        <f t="shared" si="44"/>
        <v>0</v>
      </c>
      <c r="BF963" s="169">
        <f t="shared" si="45"/>
        <v>0</v>
      </c>
      <c r="BG963" s="169">
        <f t="shared" si="46"/>
        <v>0</v>
      </c>
      <c r="BH963" s="169">
        <f t="shared" si="47"/>
        <v>0</v>
      </c>
      <c r="BI963" s="169">
        <f t="shared" si="48"/>
        <v>0</v>
      </c>
      <c r="BJ963" s="17" t="s">
        <v>21</v>
      </c>
      <c r="BK963" s="169">
        <f t="shared" si="49"/>
        <v>0</v>
      </c>
      <c r="BL963" s="17" t="s">
        <v>246</v>
      </c>
      <c r="BM963" s="168" t="s">
        <v>2029</v>
      </c>
    </row>
    <row r="964" spans="2:65" s="11" customFormat="1" ht="22.8" customHeight="1">
      <c r="B964" s="143"/>
      <c r="D964" s="144" t="s">
        <v>79</v>
      </c>
      <c r="E964" s="154" t="s">
        <v>527</v>
      </c>
      <c r="F964" s="154" t="s">
        <v>528</v>
      </c>
      <c r="I964" s="146"/>
      <c r="J964" s="155">
        <f>BK964</f>
        <v>0</v>
      </c>
      <c r="L964" s="143"/>
      <c r="M964" s="148"/>
      <c r="N964" s="149"/>
      <c r="O964" s="149"/>
      <c r="P964" s="150">
        <f>SUM(P965:P980)</f>
        <v>0</v>
      </c>
      <c r="Q964" s="149"/>
      <c r="R964" s="150">
        <f>SUM(R965:R980)</f>
        <v>0.33754326000000007</v>
      </c>
      <c r="S964" s="149"/>
      <c r="T964" s="151">
        <f>SUM(T965:T980)</f>
        <v>0</v>
      </c>
      <c r="AR964" s="144" t="s">
        <v>88</v>
      </c>
      <c r="AT964" s="152" t="s">
        <v>79</v>
      </c>
      <c r="AU964" s="152" t="s">
        <v>21</v>
      </c>
      <c r="AY964" s="144" t="s">
        <v>166</v>
      </c>
      <c r="BK964" s="153">
        <f>SUM(BK965:BK980)</f>
        <v>0</v>
      </c>
    </row>
    <row r="965" spans="2:65" s="1" customFormat="1" ht="24" customHeight="1">
      <c r="B965" s="156"/>
      <c r="C965" s="157" t="s">
        <v>2030</v>
      </c>
      <c r="D965" s="157" t="s">
        <v>168</v>
      </c>
      <c r="E965" s="158" t="s">
        <v>2031</v>
      </c>
      <c r="F965" s="159" t="s">
        <v>2032</v>
      </c>
      <c r="G965" s="160" t="s">
        <v>197</v>
      </c>
      <c r="H965" s="161">
        <v>148.76300000000001</v>
      </c>
      <c r="I965" s="162"/>
      <c r="J965" s="163">
        <f>ROUND(I965*H965,2)</f>
        <v>0</v>
      </c>
      <c r="K965" s="159" t="s">
        <v>172</v>
      </c>
      <c r="L965" s="32"/>
      <c r="M965" s="164" t="s">
        <v>1</v>
      </c>
      <c r="N965" s="165" t="s">
        <v>45</v>
      </c>
      <c r="O965" s="55"/>
      <c r="P965" s="166">
        <f>O965*H965</f>
        <v>0</v>
      </c>
      <c r="Q965" s="166">
        <v>1.7000000000000001E-4</v>
      </c>
      <c r="R965" s="166">
        <f>Q965*H965</f>
        <v>2.5289710000000003E-2</v>
      </c>
      <c r="S965" s="166">
        <v>0</v>
      </c>
      <c r="T965" s="167">
        <f>S965*H965</f>
        <v>0</v>
      </c>
      <c r="AR965" s="168" t="s">
        <v>246</v>
      </c>
      <c r="AT965" s="168" t="s">
        <v>168</v>
      </c>
      <c r="AU965" s="168" t="s">
        <v>88</v>
      </c>
      <c r="AY965" s="17" t="s">
        <v>166</v>
      </c>
      <c r="BE965" s="169">
        <f>IF(N965="základní",J965,0)</f>
        <v>0</v>
      </c>
      <c r="BF965" s="169">
        <f>IF(N965="snížená",J965,0)</f>
        <v>0</v>
      </c>
      <c r="BG965" s="169">
        <f>IF(N965="zákl. přenesená",J965,0)</f>
        <v>0</v>
      </c>
      <c r="BH965" s="169">
        <f>IF(N965="sníž. přenesená",J965,0)</f>
        <v>0</v>
      </c>
      <c r="BI965" s="169">
        <f>IF(N965="nulová",J965,0)</f>
        <v>0</v>
      </c>
      <c r="BJ965" s="17" t="s">
        <v>21</v>
      </c>
      <c r="BK965" s="169">
        <f>ROUND(I965*H965,2)</f>
        <v>0</v>
      </c>
      <c r="BL965" s="17" t="s">
        <v>246</v>
      </c>
      <c r="BM965" s="168" t="s">
        <v>2033</v>
      </c>
    </row>
    <row r="966" spans="2:65" s="12" customFormat="1" ht="10.199999999999999">
      <c r="B966" s="170"/>
      <c r="D966" s="171" t="s">
        <v>175</v>
      </c>
      <c r="E966" s="172" t="s">
        <v>1</v>
      </c>
      <c r="F966" s="173" t="s">
        <v>2034</v>
      </c>
      <c r="H966" s="174">
        <v>52</v>
      </c>
      <c r="I966" s="175"/>
      <c r="L966" s="170"/>
      <c r="M966" s="176"/>
      <c r="N966" s="177"/>
      <c r="O966" s="177"/>
      <c r="P966" s="177"/>
      <c r="Q966" s="177"/>
      <c r="R966" s="177"/>
      <c r="S966" s="177"/>
      <c r="T966" s="178"/>
      <c r="AT966" s="172" t="s">
        <v>175</v>
      </c>
      <c r="AU966" s="172" t="s">
        <v>88</v>
      </c>
      <c r="AV966" s="12" t="s">
        <v>88</v>
      </c>
      <c r="AW966" s="12" t="s">
        <v>36</v>
      </c>
      <c r="AX966" s="12" t="s">
        <v>80</v>
      </c>
      <c r="AY966" s="172" t="s">
        <v>166</v>
      </c>
    </row>
    <row r="967" spans="2:65" s="12" customFormat="1" ht="10.199999999999999">
      <c r="B967" s="170"/>
      <c r="D967" s="171" t="s">
        <v>175</v>
      </c>
      <c r="E967" s="172" t="s">
        <v>1</v>
      </c>
      <c r="F967" s="173" t="s">
        <v>2035</v>
      </c>
      <c r="H967" s="174">
        <v>39.520000000000003</v>
      </c>
      <c r="I967" s="175"/>
      <c r="L967" s="170"/>
      <c r="M967" s="176"/>
      <c r="N967" s="177"/>
      <c r="O967" s="177"/>
      <c r="P967" s="177"/>
      <c r="Q967" s="177"/>
      <c r="R967" s="177"/>
      <c r="S967" s="177"/>
      <c r="T967" s="178"/>
      <c r="AT967" s="172" t="s">
        <v>175</v>
      </c>
      <c r="AU967" s="172" t="s">
        <v>88</v>
      </c>
      <c r="AV967" s="12" t="s">
        <v>88</v>
      </c>
      <c r="AW967" s="12" t="s">
        <v>36</v>
      </c>
      <c r="AX967" s="12" t="s">
        <v>80</v>
      </c>
      <c r="AY967" s="172" t="s">
        <v>166</v>
      </c>
    </row>
    <row r="968" spans="2:65" s="12" customFormat="1" ht="10.199999999999999">
      <c r="B968" s="170"/>
      <c r="D968" s="171" t="s">
        <v>175</v>
      </c>
      <c r="E968" s="172" t="s">
        <v>1</v>
      </c>
      <c r="F968" s="173" t="s">
        <v>2036</v>
      </c>
      <c r="H968" s="174">
        <v>16.8</v>
      </c>
      <c r="I968" s="175"/>
      <c r="L968" s="170"/>
      <c r="M968" s="176"/>
      <c r="N968" s="177"/>
      <c r="O968" s="177"/>
      <c r="P968" s="177"/>
      <c r="Q968" s="177"/>
      <c r="R968" s="177"/>
      <c r="S968" s="177"/>
      <c r="T968" s="178"/>
      <c r="AT968" s="172" t="s">
        <v>175</v>
      </c>
      <c r="AU968" s="172" t="s">
        <v>88</v>
      </c>
      <c r="AV968" s="12" t="s">
        <v>88</v>
      </c>
      <c r="AW968" s="12" t="s">
        <v>36</v>
      </c>
      <c r="AX968" s="12" t="s">
        <v>80</v>
      </c>
      <c r="AY968" s="172" t="s">
        <v>166</v>
      </c>
    </row>
    <row r="969" spans="2:65" s="12" customFormat="1" ht="10.199999999999999">
      <c r="B969" s="170"/>
      <c r="D969" s="171" t="s">
        <v>175</v>
      </c>
      <c r="E969" s="172" t="s">
        <v>1</v>
      </c>
      <c r="F969" s="173" t="s">
        <v>2037</v>
      </c>
      <c r="H969" s="174">
        <v>40.442999999999998</v>
      </c>
      <c r="I969" s="175"/>
      <c r="L969" s="170"/>
      <c r="M969" s="176"/>
      <c r="N969" s="177"/>
      <c r="O969" s="177"/>
      <c r="P969" s="177"/>
      <c r="Q969" s="177"/>
      <c r="R969" s="177"/>
      <c r="S969" s="177"/>
      <c r="T969" s="178"/>
      <c r="AT969" s="172" t="s">
        <v>175</v>
      </c>
      <c r="AU969" s="172" t="s">
        <v>88</v>
      </c>
      <c r="AV969" s="12" t="s">
        <v>88</v>
      </c>
      <c r="AW969" s="12" t="s">
        <v>36</v>
      </c>
      <c r="AX969" s="12" t="s">
        <v>80</v>
      </c>
      <c r="AY969" s="172" t="s">
        <v>166</v>
      </c>
    </row>
    <row r="970" spans="2:65" s="13" customFormat="1" ht="10.199999999999999">
      <c r="B970" s="194"/>
      <c r="D970" s="171" t="s">
        <v>175</v>
      </c>
      <c r="E970" s="195" t="s">
        <v>1</v>
      </c>
      <c r="F970" s="196" t="s">
        <v>367</v>
      </c>
      <c r="H970" s="197">
        <v>148.76300000000001</v>
      </c>
      <c r="I970" s="198"/>
      <c r="L970" s="194"/>
      <c r="M970" s="199"/>
      <c r="N970" s="200"/>
      <c r="O970" s="200"/>
      <c r="P970" s="200"/>
      <c r="Q970" s="200"/>
      <c r="R970" s="200"/>
      <c r="S970" s="200"/>
      <c r="T970" s="201"/>
      <c r="AT970" s="195" t="s">
        <v>175</v>
      </c>
      <c r="AU970" s="195" t="s">
        <v>88</v>
      </c>
      <c r="AV970" s="13" t="s">
        <v>173</v>
      </c>
      <c r="AW970" s="13" t="s">
        <v>36</v>
      </c>
      <c r="AX970" s="13" t="s">
        <v>21</v>
      </c>
      <c r="AY970" s="195" t="s">
        <v>166</v>
      </c>
    </row>
    <row r="971" spans="2:65" s="1" customFormat="1" ht="24" customHeight="1">
      <c r="B971" s="156"/>
      <c r="C971" s="157" t="s">
        <v>2038</v>
      </c>
      <c r="D971" s="157" t="s">
        <v>168</v>
      </c>
      <c r="E971" s="158" t="s">
        <v>2039</v>
      </c>
      <c r="F971" s="159" t="s">
        <v>2040</v>
      </c>
      <c r="G971" s="160" t="s">
        <v>197</v>
      </c>
      <c r="H971" s="161">
        <v>148.76300000000001</v>
      </c>
      <c r="I971" s="162"/>
      <c r="J971" s="163">
        <f>ROUND(I971*H971,2)</f>
        <v>0</v>
      </c>
      <c r="K971" s="159" t="s">
        <v>172</v>
      </c>
      <c r="L971" s="32"/>
      <c r="M971" s="164" t="s">
        <v>1</v>
      </c>
      <c r="N971" s="165" t="s">
        <v>45</v>
      </c>
      <c r="O971" s="55"/>
      <c r="P971" s="166">
        <f>O971*H971</f>
        <v>0</v>
      </c>
      <c r="Q971" s="166">
        <v>2.5000000000000001E-4</v>
      </c>
      <c r="R971" s="166">
        <f>Q971*H971</f>
        <v>3.7190750000000002E-2</v>
      </c>
      <c r="S971" s="166">
        <v>0</v>
      </c>
      <c r="T971" s="167">
        <f>S971*H971</f>
        <v>0</v>
      </c>
      <c r="AR971" s="168" t="s">
        <v>246</v>
      </c>
      <c r="AT971" s="168" t="s">
        <v>168</v>
      </c>
      <c r="AU971" s="168" t="s">
        <v>88</v>
      </c>
      <c r="AY971" s="17" t="s">
        <v>166</v>
      </c>
      <c r="BE971" s="169">
        <f>IF(N971="základní",J971,0)</f>
        <v>0</v>
      </c>
      <c r="BF971" s="169">
        <f>IF(N971="snížená",J971,0)</f>
        <v>0</v>
      </c>
      <c r="BG971" s="169">
        <f>IF(N971="zákl. přenesená",J971,0)</f>
        <v>0</v>
      </c>
      <c r="BH971" s="169">
        <f>IF(N971="sníž. přenesená",J971,0)</f>
        <v>0</v>
      </c>
      <c r="BI971" s="169">
        <f>IF(N971="nulová",J971,0)</f>
        <v>0</v>
      </c>
      <c r="BJ971" s="17" t="s">
        <v>21</v>
      </c>
      <c r="BK971" s="169">
        <f>ROUND(I971*H971,2)</f>
        <v>0</v>
      </c>
      <c r="BL971" s="17" t="s">
        <v>246</v>
      </c>
      <c r="BM971" s="168" t="s">
        <v>2041</v>
      </c>
    </row>
    <row r="972" spans="2:65" s="1" customFormat="1" ht="24" customHeight="1">
      <c r="B972" s="156"/>
      <c r="C972" s="157" t="s">
        <v>2042</v>
      </c>
      <c r="D972" s="157" t="s">
        <v>168</v>
      </c>
      <c r="E972" s="158" t="s">
        <v>2043</v>
      </c>
      <c r="F972" s="159" t="s">
        <v>2044</v>
      </c>
      <c r="G972" s="160" t="s">
        <v>197</v>
      </c>
      <c r="H972" s="161">
        <v>1241.94</v>
      </c>
      <c r="I972" s="162"/>
      <c r="J972" s="163">
        <f>ROUND(I972*H972,2)</f>
        <v>0</v>
      </c>
      <c r="K972" s="159" t="s">
        <v>172</v>
      </c>
      <c r="L972" s="32"/>
      <c r="M972" s="164" t="s">
        <v>1</v>
      </c>
      <c r="N972" s="165" t="s">
        <v>45</v>
      </c>
      <c r="O972" s="55"/>
      <c r="P972" s="166">
        <f>O972*H972</f>
        <v>0</v>
      </c>
      <c r="Q972" s="166">
        <v>2.2000000000000001E-4</v>
      </c>
      <c r="R972" s="166">
        <f>Q972*H972</f>
        <v>0.27322680000000005</v>
      </c>
      <c r="S972" s="166">
        <v>0</v>
      </c>
      <c r="T972" s="167">
        <f>S972*H972</f>
        <v>0</v>
      </c>
      <c r="AR972" s="168" t="s">
        <v>246</v>
      </c>
      <c r="AT972" s="168" t="s">
        <v>168</v>
      </c>
      <c r="AU972" s="168" t="s">
        <v>88</v>
      </c>
      <c r="AY972" s="17" t="s">
        <v>166</v>
      </c>
      <c r="BE972" s="169">
        <f>IF(N972="základní",J972,0)</f>
        <v>0</v>
      </c>
      <c r="BF972" s="169">
        <f>IF(N972="snížená",J972,0)</f>
        <v>0</v>
      </c>
      <c r="BG972" s="169">
        <f>IF(N972="zákl. přenesená",J972,0)</f>
        <v>0</v>
      </c>
      <c r="BH972" s="169">
        <f>IF(N972="sníž. přenesená",J972,0)</f>
        <v>0</v>
      </c>
      <c r="BI972" s="169">
        <f>IF(N972="nulová",J972,0)</f>
        <v>0</v>
      </c>
      <c r="BJ972" s="17" t="s">
        <v>21</v>
      </c>
      <c r="BK972" s="169">
        <f>ROUND(I972*H972,2)</f>
        <v>0</v>
      </c>
      <c r="BL972" s="17" t="s">
        <v>246</v>
      </c>
      <c r="BM972" s="168" t="s">
        <v>2045</v>
      </c>
    </row>
    <row r="973" spans="2:65" s="12" customFormat="1" ht="10.199999999999999">
      <c r="B973" s="170"/>
      <c r="D973" s="171" t="s">
        <v>175</v>
      </c>
      <c r="E973" s="172" t="s">
        <v>1</v>
      </c>
      <c r="F973" s="173" t="s">
        <v>2046</v>
      </c>
      <c r="H973" s="174">
        <v>450</v>
      </c>
      <c r="I973" s="175"/>
      <c r="L973" s="170"/>
      <c r="M973" s="176"/>
      <c r="N973" s="177"/>
      <c r="O973" s="177"/>
      <c r="P973" s="177"/>
      <c r="Q973" s="177"/>
      <c r="R973" s="177"/>
      <c r="S973" s="177"/>
      <c r="T973" s="178"/>
      <c r="AT973" s="172" t="s">
        <v>175</v>
      </c>
      <c r="AU973" s="172" t="s">
        <v>88</v>
      </c>
      <c r="AV973" s="12" t="s">
        <v>88</v>
      </c>
      <c r="AW973" s="12" t="s">
        <v>36</v>
      </c>
      <c r="AX973" s="12" t="s">
        <v>80</v>
      </c>
      <c r="AY973" s="172" t="s">
        <v>166</v>
      </c>
    </row>
    <row r="974" spans="2:65" s="12" customFormat="1" ht="10.199999999999999">
      <c r="B974" s="170"/>
      <c r="D974" s="171" t="s">
        <v>175</v>
      </c>
      <c r="E974" s="172" t="s">
        <v>1</v>
      </c>
      <c r="F974" s="173" t="s">
        <v>2047</v>
      </c>
      <c r="H974" s="174">
        <v>730.8</v>
      </c>
      <c r="I974" s="175"/>
      <c r="L974" s="170"/>
      <c r="M974" s="176"/>
      <c r="N974" s="177"/>
      <c r="O974" s="177"/>
      <c r="P974" s="177"/>
      <c r="Q974" s="177"/>
      <c r="R974" s="177"/>
      <c r="S974" s="177"/>
      <c r="T974" s="178"/>
      <c r="AT974" s="172" t="s">
        <v>175</v>
      </c>
      <c r="AU974" s="172" t="s">
        <v>88</v>
      </c>
      <c r="AV974" s="12" t="s">
        <v>88</v>
      </c>
      <c r="AW974" s="12" t="s">
        <v>36</v>
      </c>
      <c r="AX974" s="12" t="s">
        <v>80</v>
      </c>
      <c r="AY974" s="172" t="s">
        <v>166</v>
      </c>
    </row>
    <row r="975" spans="2:65" s="12" customFormat="1" ht="10.199999999999999">
      <c r="B975" s="170"/>
      <c r="D975" s="171" t="s">
        <v>175</v>
      </c>
      <c r="E975" s="172" t="s">
        <v>1</v>
      </c>
      <c r="F975" s="173" t="s">
        <v>2048</v>
      </c>
      <c r="H975" s="174">
        <v>61.14</v>
      </c>
      <c r="I975" s="175"/>
      <c r="L975" s="170"/>
      <c r="M975" s="176"/>
      <c r="N975" s="177"/>
      <c r="O975" s="177"/>
      <c r="P975" s="177"/>
      <c r="Q975" s="177"/>
      <c r="R975" s="177"/>
      <c r="S975" s="177"/>
      <c r="T975" s="178"/>
      <c r="AT975" s="172" t="s">
        <v>175</v>
      </c>
      <c r="AU975" s="172" t="s">
        <v>88</v>
      </c>
      <c r="AV975" s="12" t="s">
        <v>88</v>
      </c>
      <c r="AW975" s="12" t="s">
        <v>36</v>
      </c>
      <c r="AX975" s="12" t="s">
        <v>80</v>
      </c>
      <c r="AY975" s="172" t="s">
        <v>166</v>
      </c>
    </row>
    <row r="976" spans="2:65" s="13" customFormat="1" ht="10.199999999999999">
      <c r="B976" s="194"/>
      <c r="D976" s="171" t="s">
        <v>175</v>
      </c>
      <c r="E976" s="195" t="s">
        <v>1</v>
      </c>
      <c r="F976" s="196" t="s">
        <v>367</v>
      </c>
      <c r="H976" s="197">
        <v>1241.94</v>
      </c>
      <c r="I976" s="198"/>
      <c r="L976" s="194"/>
      <c r="M976" s="199"/>
      <c r="N976" s="200"/>
      <c r="O976" s="200"/>
      <c r="P976" s="200"/>
      <c r="Q976" s="200"/>
      <c r="R976" s="200"/>
      <c r="S976" s="200"/>
      <c r="T976" s="201"/>
      <c r="AT976" s="195" t="s">
        <v>175</v>
      </c>
      <c r="AU976" s="195" t="s">
        <v>88</v>
      </c>
      <c r="AV976" s="13" t="s">
        <v>173</v>
      </c>
      <c r="AW976" s="13" t="s">
        <v>36</v>
      </c>
      <c r="AX976" s="13" t="s">
        <v>21</v>
      </c>
      <c r="AY976" s="195" t="s">
        <v>166</v>
      </c>
    </row>
    <row r="977" spans="2:65" s="1" customFormat="1" ht="24" customHeight="1">
      <c r="B977" s="156"/>
      <c r="C977" s="157" t="s">
        <v>2049</v>
      </c>
      <c r="D977" s="157" t="s">
        <v>168</v>
      </c>
      <c r="E977" s="158" t="s">
        <v>2050</v>
      </c>
      <c r="F977" s="159" t="s">
        <v>2051</v>
      </c>
      <c r="G977" s="160" t="s">
        <v>197</v>
      </c>
      <c r="H977" s="161">
        <v>10.8</v>
      </c>
      <c r="I977" s="162"/>
      <c r="J977" s="163">
        <f>ROUND(I977*H977,2)</f>
        <v>0</v>
      </c>
      <c r="K977" s="159" t="s">
        <v>172</v>
      </c>
      <c r="L977" s="32"/>
      <c r="M977" s="164" t="s">
        <v>1</v>
      </c>
      <c r="N977" s="165" t="s">
        <v>45</v>
      </c>
      <c r="O977" s="55"/>
      <c r="P977" s="166">
        <f>O977*H977</f>
        <v>0</v>
      </c>
      <c r="Q977" s="166">
        <v>1.7000000000000001E-4</v>
      </c>
      <c r="R977" s="166">
        <f>Q977*H977</f>
        <v>1.8360000000000002E-3</v>
      </c>
      <c r="S977" s="166">
        <v>0</v>
      </c>
      <c r="T977" s="167">
        <f>S977*H977</f>
        <v>0</v>
      </c>
      <c r="AR977" s="168" t="s">
        <v>246</v>
      </c>
      <c r="AT977" s="168" t="s">
        <v>168</v>
      </c>
      <c r="AU977" s="168" t="s">
        <v>88</v>
      </c>
      <c r="AY977" s="17" t="s">
        <v>166</v>
      </c>
      <c r="BE977" s="169">
        <f>IF(N977="základní",J977,0)</f>
        <v>0</v>
      </c>
      <c r="BF977" s="169">
        <f>IF(N977="snížená",J977,0)</f>
        <v>0</v>
      </c>
      <c r="BG977" s="169">
        <f>IF(N977="zákl. přenesená",J977,0)</f>
        <v>0</v>
      </c>
      <c r="BH977" s="169">
        <f>IF(N977="sníž. přenesená",J977,0)</f>
        <v>0</v>
      </c>
      <c r="BI977" s="169">
        <f>IF(N977="nulová",J977,0)</f>
        <v>0</v>
      </c>
      <c r="BJ977" s="17" t="s">
        <v>21</v>
      </c>
      <c r="BK977" s="169">
        <f>ROUND(I977*H977,2)</f>
        <v>0</v>
      </c>
      <c r="BL977" s="17" t="s">
        <v>246</v>
      </c>
      <c r="BM977" s="168" t="s">
        <v>2052</v>
      </c>
    </row>
    <row r="978" spans="2:65" s="12" customFormat="1" ht="10.199999999999999">
      <c r="B978" s="170"/>
      <c r="D978" s="171" t="s">
        <v>175</v>
      </c>
      <c r="E978" s="172" t="s">
        <v>1</v>
      </c>
      <c r="F978" s="173" t="s">
        <v>2053</v>
      </c>
      <c r="H978" s="174">
        <v>5.2</v>
      </c>
      <c r="I978" s="175"/>
      <c r="L978" s="170"/>
      <c r="M978" s="176"/>
      <c r="N978" s="177"/>
      <c r="O978" s="177"/>
      <c r="P978" s="177"/>
      <c r="Q978" s="177"/>
      <c r="R978" s="177"/>
      <c r="S978" s="177"/>
      <c r="T978" s="178"/>
      <c r="AT978" s="172" t="s">
        <v>175</v>
      </c>
      <c r="AU978" s="172" t="s">
        <v>88</v>
      </c>
      <c r="AV978" s="12" t="s">
        <v>88</v>
      </c>
      <c r="AW978" s="12" t="s">
        <v>36</v>
      </c>
      <c r="AX978" s="12" t="s">
        <v>80</v>
      </c>
      <c r="AY978" s="172" t="s">
        <v>166</v>
      </c>
    </row>
    <row r="979" spans="2:65" s="12" customFormat="1" ht="10.199999999999999">
      <c r="B979" s="170"/>
      <c r="D979" s="171" t="s">
        <v>175</v>
      </c>
      <c r="E979" s="172" t="s">
        <v>1</v>
      </c>
      <c r="F979" s="173" t="s">
        <v>2054</v>
      </c>
      <c r="H979" s="174">
        <v>5.6</v>
      </c>
      <c r="I979" s="175"/>
      <c r="L979" s="170"/>
      <c r="M979" s="176"/>
      <c r="N979" s="177"/>
      <c r="O979" s="177"/>
      <c r="P979" s="177"/>
      <c r="Q979" s="177"/>
      <c r="R979" s="177"/>
      <c r="S979" s="177"/>
      <c r="T979" s="178"/>
      <c r="AT979" s="172" t="s">
        <v>175</v>
      </c>
      <c r="AU979" s="172" t="s">
        <v>88</v>
      </c>
      <c r="AV979" s="12" t="s">
        <v>88</v>
      </c>
      <c r="AW979" s="12" t="s">
        <v>36</v>
      </c>
      <c r="AX979" s="12" t="s">
        <v>80</v>
      </c>
      <c r="AY979" s="172" t="s">
        <v>166</v>
      </c>
    </row>
    <row r="980" spans="2:65" s="13" customFormat="1" ht="10.199999999999999">
      <c r="B980" s="194"/>
      <c r="D980" s="171" t="s">
        <v>175</v>
      </c>
      <c r="E980" s="195" t="s">
        <v>1</v>
      </c>
      <c r="F980" s="196" t="s">
        <v>367</v>
      </c>
      <c r="H980" s="197">
        <v>10.8</v>
      </c>
      <c r="I980" s="198"/>
      <c r="L980" s="194"/>
      <c r="M980" s="199"/>
      <c r="N980" s="200"/>
      <c r="O980" s="200"/>
      <c r="P980" s="200"/>
      <c r="Q980" s="200"/>
      <c r="R980" s="200"/>
      <c r="S980" s="200"/>
      <c r="T980" s="201"/>
      <c r="AT980" s="195" t="s">
        <v>175</v>
      </c>
      <c r="AU980" s="195" t="s">
        <v>88</v>
      </c>
      <c r="AV980" s="13" t="s">
        <v>173</v>
      </c>
      <c r="AW980" s="13" t="s">
        <v>36</v>
      </c>
      <c r="AX980" s="13" t="s">
        <v>21</v>
      </c>
      <c r="AY980" s="195" t="s">
        <v>166</v>
      </c>
    </row>
    <row r="981" spans="2:65" s="11" customFormat="1" ht="22.8" customHeight="1">
      <c r="B981" s="143"/>
      <c r="D981" s="144" t="s">
        <v>79</v>
      </c>
      <c r="E981" s="154" t="s">
        <v>2055</v>
      </c>
      <c r="F981" s="154" t="s">
        <v>2056</v>
      </c>
      <c r="I981" s="146"/>
      <c r="J981" s="155">
        <f>BK981</f>
        <v>0</v>
      </c>
      <c r="L981" s="143"/>
      <c r="M981" s="148"/>
      <c r="N981" s="149"/>
      <c r="O981" s="149"/>
      <c r="P981" s="150">
        <f>SUM(P982:P1035)</f>
        <v>0</v>
      </c>
      <c r="Q981" s="149"/>
      <c r="R981" s="150">
        <f>SUM(R982:R1035)</f>
        <v>0.35181120000000005</v>
      </c>
      <c r="S981" s="149"/>
      <c r="T981" s="151">
        <f>SUM(T982:T1035)</f>
        <v>0</v>
      </c>
      <c r="AR981" s="144" t="s">
        <v>88</v>
      </c>
      <c r="AT981" s="152" t="s">
        <v>79</v>
      </c>
      <c r="AU981" s="152" t="s">
        <v>21</v>
      </c>
      <c r="AY981" s="144" t="s">
        <v>166</v>
      </c>
      <c r="BK981" s="153">
        <f>SUM(BK982:BK1035)</f>
        <v>0</v>
      </c>
    </row>
    <row r="982" spans="2:65" s="1" customFormat="1" ht="36" customHeight="1">
      <c r="B982" s="156"/>
      <c r="C982" s="157" t="s">
        <v>2057</v>
      </c>
      <c r="D982" s="157" t="s">
        <v>168</v>
      </c>
      <c r="E982" s="158" t="s">
        <v>2058</v>
      </c>
      <c r="F982" s="159" t="s">
        <v>2059</v>
      </c>
      <c r="G982" s="160" t="s">
        <v>197</v>
      </c>
      <c r="H982" s="161">
        <v>1099.4100000000001</v>
      </c>
      <c r="I982" s="162"/>
      <c r="J982" s="163">
        <f>ROUND(I982*H982,2)</f>
        <v>0</v>
      </c>
      <c r="K982" s="159" t="s">
        <v>172</v>
      </c>
      <c r="L982" s="32"/>
      <c r="M982" s="164" t="s">
        <v>1</v>
      </c>
      <c r="N982" s="165" t="s">
        <v>45</v>
      </c>
      <c r="O982" s="55"/>
      <c r="P982" s="166">
        <f>O982*H982</f>
        <v>0</v>
      </c>
      <c r="Q982" s="166">
        <v>3.2000000000000003E-4</v>
      </c>
      <c r="R982" s="166">
        <f>Q982*H982</f>
        <v>0.35181120000000005</v>
      </c>
      <c r="S982" s="166">
        <v>0</v>
      </c>
      <c r="T982" s="167">
        <f>S982*H982</f>
        <v>0</v>
      </c>
      <c r="AR982" s="168" t="s">
        <v>246</v>
      </c>
      <c r="AT982" s="168" t="s">
        <v>168</v>
      </c>
      <c r="AU982" s="168" t="s">
        <v>88</v>
      </c>
      <c r="AY982" s="17" t="s">
        <v>166</v>
      </c>
      <c r="BE982" s="169">
        <f>IF(N982="základní",J982,0)</f>
        <v>0</v>
      </c>
      <c r="BF982" s="169">
        <f>IF(N982="snížená",J982,0)</f>
        <v>0</v>
      </c>
      <c r="BG982" s="169">
        <f>IF(N982="zákl. přenesená",J982,0)</f>
        <v>0</v>
      </c>
      <c r="BH982" s="169">
        <f>IF(N982="sníž. přenesená",J982,0)</f>
        <v>0</v>
      </c>
      <c r="BI982" s="169">
        <f>IF(N982="nulová",J982,0)</f>
        <v>0</v>
      </c>
      <c r="BJ982" s="17" t="s">
        <v>21</v>
      </c>
      <c r="BK982" s="169">
        <f>ROUND(I982*H982,2)</f>
        <v>0</v>
      </c>
      <c r="BL982" s="17" t="s">
        <v>246</v>
      </c>
      <c r="BM982" s="168" t="s">
        <v>2060</v>
      </c>
    </row>
    <row r="983" spans="2:65" s="12" customFormat="1" ht="10.199999999999999">
      <c r="B983" s="170"/>
      <c r="D983" s="171" t="s">
        <v>175</v>
      </c>
      <c r="E983" s="172" t="s">
        <v>1</v>
      </c>
      <c r="F983" s="173" t="s">
        <v>2061</v>
      </c>
      <c r="H983" s="174">
        <v>237.57</v>
      </c>
      <c r="I983" s="175"/>
      <c r="L983" s="170"/>
      <c r="M983" s="176"/>
      <c r="N983" s="177"/>
      <c r="O983" s="177"/>
      <c r="P983" s="177"/>
      <c r="Q983" s="177"/>
      <c r="R983" s="177"/>
      <c r="S983" s="177"/>
      <c r="T983" s="178"/>
      <c r="AT983" s="172" t="s">
        <v>175</v>
      </c>
      <c r="AU983" s="172" t="s">
        <v>88</v>
      </c>
      <c r="AV983" s="12" t="s">
        <v>88</v>
      </c>
      <c r="AW983" s="12" t="s">
        <v>36</v>
      </c>
      <c r="AX983" s="12" t="s">
        <v>80</v>
      </c>
      <c r="AY983" s="172" t="s">
        <v>166</v>
      </c>
    </row>
    <row r="984" spans="2:65" s="12" customFormat="1" ht="10.199999999999999">
      <c r="B984" s="170"/>
      <c r="D984" s="171" t="s">
        <v>175</v>
      </c>
      <c r="E984" s="172" t="s">
        <v>1</v>
      </c>
      <c r="F984" s="173" t="s">
        <v>2062</v>
      </c>
      <c r="H984" s="174">
        <v>11.94</v>
      </c>
      <c r="I984" s="175"/>
      <c r="L984" s="170"/>
      <c r="M984" s="176"/>
      <c r="N984" s="177"/>
      <c r="O984" s="177"/>
      <c r="P984" s="177"/>
      <c r="Q984" s="177"/>
      <c r="R984" s="177"/>
      <c r="S984" s="177"/>
      <c r="T984" s="178"/>
      <c r="AT984" s="172" t="s">
        <v>175</v>
      </c>
      <c r="AU984" s="172" t="s">
        <v>88</v>
      </c>
      <c r="AV984" s="12" t="s">
        <v>88</v>
      </c>
      <c r="AW984" s="12" t="s">
        <v>36</v>
      </c>
      <c r="AX984" s="12" t="s">
        <v>80</v>
      </c>
      <c r="AY984" s="172" t="s">
        <v>166</v>
      </c>
    </row>
    <row r="985" spans="2:65" s="14" customFormat="1" ht="10.199999999999999">
      <c r="B985" s="205"/>
      <c r="D985" s="171" t="s">
        <v>175</v>
      </c>
      <c r="E985" s="206" t="s">
        <v>1</v>
      </c>
      <c r="F985" s="207" t="s">
        <v>675</v>
      </c>
      <c r="H985" s="208">
        <v>249.51</v>
      </c>
      <c r="I985" s="209"/>
      <c r="L985" s="205"/>
      <c r="M985" s="210"/>
      <c r="N985" s="211"/>
      <c r="O985" s="211"/>
      <c r="P985" s="211"/>
      <c r="Q985" s="211"/>
      <c r="R985" s="211"/>
      <c r="S985" s="211"/>
      <c r="T985" s="212"/>
      <c r="AT985" s="206" t="s">
        <v>175</v>
      </c>
      <c r="AU985" s="206" t="s">
        <v>88</v>
      </c>
      <c r="AV985" s="14" t="s">
        <v>181</v>
      </c>
      <c r="AW985" s="14" t="s">
        <v>36</v>
      </c>
      <c r="AX985" s="14" t="s">
        <v>80</v>
      </c>
      <c r="AY985" s="206" t="s">
        <v>166</v>
      </c>
    </row>
    <row r="986" spans="2:65" s="12" customFormat="1" ht="10.199999999999999">
      <c r="B986" s="170"/>
      <c r="D986" s="171" t="s">
        <v>175</v>
      </c>
      <c r="E986" s="172" t="s">
        <v>1</v>
      </c>
      <c r="F986" s="173" t="s">
        <v>830</v>
      </c>
      <c r="H986" s="174">
        <v>11.22</v>
      </c>
      <c r="I986" s="175"/>
      <c r="L986" s="170"/>
      <c r="M986" s="176"/>
      <c r="N986" s="177"/>
      <c r="O986" s="177"/>
      <c r="P986" s="177"/>
      <c r="Q986" s="177"/>
      <c r="R986" s="177"/>
      <c r="S986" s="177"/>
      <c r="T986" s="178"/>
      <c r="AT986" s="172" t="s">
        <v>175</v>
      </c>
      <c r="AU986" s="172" t="s">
        <v>88</v>
      </c>
      <c r="AV986" s="12" t="s">
        <v>88</v>
      </c>
      <c r="AW986" s="12" t="s">
        <v>36</v>
      </c>
      <c r="AX986" s="12" t="s">
        <v>80</v>
      </c>
      <c r="AY986" s="172" t="s">
        <v>166</v>
      </c>
    </row>
    <row r="987" spans="2:65" s="12" customFormat="1" ht="10.199999999999999">
      <c r="B987" s="170"/>
      <c r="D987" s="171" t="s">
        <v>175</v>
      </c>
      <c r="E987" s="172" t="s">
        <v>1</v>
      </c>
      <c r="F987" s="173" t="s">
        <v>831</v>
      </c>
      <c r="H987" s="174">
        <v>0.996</v>
      </c>
      <c r="I987" s="175"/>
      <c r="L987" s="170"/>
      <c r="M987" s="176"/>
      <c r="N987" s="177"/>
      <c r="O987" s="177"/>
      <c r="P987" s="177"/>
      <c r="Q987" s="177"/>
      <c r="R987" s="177"/>
      <c r="S987" s="177"/>
      <c r="T987" s="178"/>
      <c r="AT987" s="172" t="s">
        <v>175</v>
      </c>
      <c r="AU987" s="172" t="s">
        <v>88</v>
      </c>
      <c r="AV987" s="12" t="s">
        <v>88</v>
      </c>
      <c r="AW987" s="12" t="s">
        <v>36</v>
      </c>
      <c r="AX987" s="12" t="s">
        <v>80</v>
      </c>
      <c r="AY987" s="172" t="s">
        <v>166</v>
      </c>
    </row>
    <row r="988" spans="2:65" s="12" customFormat="1" ht="10.199999999999999">
      <c r="B988" s="170"/>
      <c r="D988" s="171" t="s">
        <v>175</v>
      </c>
      <c r="E988" s="172" t="s">
        <v>1</v>
      </c>
      <c r="F988" s="173" t="s">
        <v>832</v>
      </c>
      <c r="H988" s="174">
        <v>81.855000000000004</v>
      </c>
      <c r="I988" s="175"/>
      <c r="L988" s="170"/>
      <c r="M988" s="176"/>
      <c r="N988" s="177"/>
      <c r="O988" s="177"/>
      <c r="P988" s="177"/>
      <c r="Q988" s="177"/>
      <c r="R988" s="177"/>
      <c r="S988" s="177"/>
      <c r="T988" s="178"/>
      <c r="AT988" s="172" t="s">
        <v>175</v>
      </c>
      <c r="AU988" s="172" t="s">
        <v>88</v>
      </c>
      <c r="AV988" s="12" t="s">
        <v>88</v>
      </c>
      <c r="AW988" s="12" t="s">
        <v>36</v>
      </c>
      <c r="AX988" s="12" t="s">
        <v>80</v>
      </c>
      <c r="AY988" s="172" t="s">
        <v>166</v>
      </c>
    </row>
    <row r="989" spans="2:65" s="12" customFormat="1" ht="10.199999999999999">
      <c r="B989" s="170"/>
      <c r="D989" s="171" t="s">
        <v>175</v>
      </c>
      <c r="E989" s="172" t="s">
        <v>1</v>
      </c>
      <c r="F989" s="173" t="s">
        <v>835</v>
      </c>
      <c r="H989" s="174">
        <v>1.9570000000000001</v>
      </c>
      <c r="I989" s="175"/>
      <c r="L989" s="170"/>
      <c r="M989" s="176"/>
      <c r="N989" s="177"/>
      <c r="O989" s="177"/>
      <c r="P989" s="177"/>
      <c r="Q989" s="177"/>
      <c r="R989" s="177"/>
      <c r="S989" s="177"/>
      <c r="T989" s="178"/>
      <c r="AT989" s="172" t="s">
        <v>175</v>
      </c>
      <c r="AU989" s="172" t="s">
        <v>88</v>
      </c>
      <c r="AV989" s="12" t="s">
        <v>88</v>
      </c>
      <c r="AW989" s="12" t="s">
        <v>36</v>
      </c>
      <c r="AX989" s="12" t="s">
        <v>80</v>
      </c>
      <c r="AY989" s="172" t="s">
        <v>166</v>
      </c>
    </row>
    <row r="990" spans="2:65" s="12" customFormat="1" ht="10.199999999999999">
      <c r="B990" s="170"/>
      <c r="D990" s="171" t="s">
        <v>175</v>
      </c>
      <c r="E990" s="172" t="s">
        <v>1</v>
      </c>
      <c r="F990" s="173" t="s">
        <v>836</v>
      </c>
      <c r="H990" s="174">
        <v>10.374000000000001</v>
      </c>
      <c r="I990" s="175"/>
      <c r="L990" s="170"/>
      <c r="M990" s="176"/>
      <c r="N990" s="177"/>
      <c r="O990" s="177"/>
      <c r="P990" s="177"/>
      <c r="Q990" s="177"/>
      <c r="R990" s="177"/>
      <c r="S990" s="177"/>
      <c r="T990" s="178"/>
      <c r="AT990" s="172" t="s">
        <v>175</v>
      </c>
      <c r="AU990" s="172" t="s">
        <v>88</v>
      </c>
      <c r="AV990" s="12" t="s">
        <v>88</v>
      </c>
      <c r="AW990" s="12" t="s">
        <v>36</v>
      </c>
      <c r="AX990" s="12" t="s">
        <v>80</v>
      </c>
      <c r="AY990" s="172" t="s">
        <v>166</v>
      </c>
    </row>
    <row r="991" spans="2:65" s="12" customFormat="1" ht="10.199999999999999">
      <c r="B991" s="170"/>
      <c r="D991" s="171" t="s">
        <v>175</v>
      </c>
      <c r="E991" s="172" t="s">
        <v>1</v>
      </c>
      <c r="F991" s="173" t="s">
        <v>837</v>
      </c>
      <c r="H991" s="174">
        <v>48.795999999999999</v>
      </c>
      <c r="I991" s="175"/>
      <c r="L991" s="170"/>
      <c r="M991" s="176"/>
      <c r="N991" s="177"/>
      <c r="O991" s="177"/>
      <c r="P991" s="177"/>
      <c r="Q991" s="177"/>
      <c r="R991" s="177"/>
      <c r="S991" s="177"/>
      <c r="T991" s="178"/>
      <c r="AT991" s="172" t="s">
        <v>175</v>
      </c>
      <c r="AU991" s="172" t="s">
        <v>88</v>
      </c>
      <c r="AV991" s="12" t="s">
        <v>88</v>
      </c>
      <c r="AW991" s="12" t="s">
        <v>36</v>
      </c>
      <c r="AX991" s="12" t="s">
        <v>80</v>
      </c>
      <c r="AY991" s="172" t="s">
        <v>166</v>
      </c>
    </row>
    <row r="992" spans="2:65" s="12" customFormat="1" ht="10.199999999999999">
      <c r="B992" s="170"/>
      <c r="D992" s="171" t="s">
        <v>175</v>
      </c>
      <c r="E992" s="172" t="s">
        <v>1</v>
      </c>
      <c r="F992" s="173" t="s">
        <v>839</v>
      </c>
      <c r="H992" s="174">
        <v>3.6960000000000002</v>
      </c>
      <c r="I992" s="175"/>
      <c r="L992" s="170"/>
      <c r="M992" s="176"/>
      <c r="N992" s="177"/>
      <c r="O992" s="177"/>
      <c r="P992" s="177"/>
      <c r="Q992" s="177"/>
      <c r="R992" s="177"/>
      <c r="S992" s="177"/>
      <c r="T992" s="178"/>
      <c r="AT992" s="172" t="s">
        <v>175</v>
      </c>
      <c r="AU992" s="172" t="s">
        <v>88</v>
      </c>
      <c r="AV992" s="12" t="s">
        <v>88</v>
      </c>
      <c r="AW992" s="12" t="s">
        <v>36</v>
      </c>
      <c r="AX992" s="12" t="s">
        <v>80</v>
      </c>
      <c r="AY992" s="172" t="s">
        <v>166</v>
      </c>
    </row>
    <row r="993" spans="2:51" s="12" customFormat="1" ht="10.199999999999999">
      <c r="B993" s="170"/>
      <c r="D993" s="171" t="s">
        <v>175</v>
      </c>
      <c r="E993" s="172" t="s">
        <v>1</v>
      </c>
      <c r="F993" s="173" t="s">
        <v>840</v>
      </c>
      <c r="H993" s="174">
        <v>21.148</v>
      </c>
      <c r="I993" s="175"/>
      <c r="L993" s="170"/>
      <c r="M993" s="176"/>
      <c r="N993" s="177"/>
      <c r="O993" s="177"/>
      <c r="P993" s="177"/>
      <c r="Q993" s="177"/>
      <c r="R993" s="177"/>
      <c r="S993" s="177"/>
      <c r="T993" s="178"/>
      <c r="AT993" s="172" t="s">
        <v>175</v>
      </c>
      <c r="AU993" s="172" t="s">
        <v>88</v>
      </c>
      <c r="AV993" s="12" t="s">
        <v>88</v>
      </c>
      <c r="AW993" s="12" t="s">
        <v>36</v>
      </c>
      <c r="AX993" s="12" t="s">
        <v>80</v>
      </c>
      <c r="AY993" s="172" t="s">
        <v>166</v>
      </c>
    </row>
    <row r="994" spans="2:51" s="12" customFormat="1" ht="10.199999999999999">
      <c r="B994" s="170"/>
      <c r="D994" s="171" t="s">
        <v>175</v>
      </c>
      <c r="E994" s="172" t="s">
        <v>1</v>
      </c>
      <c r="F994" s="173" t="s">
        <v>843</v>
      </c>
      <c r="H994" s="174">
        <v>27.056999999999999</v>
      </c>
      <c r="I994" s="175"/>
      <c r="L994" s="170"/>
      <c r="M994" s="176"/>
      <c r="N994" s="177"/>
      <c r="O994" s="177"/>
      <c r="P994" s="177"/>
      <c r="Q994" s="177"/>
      <c r="R994" s="177"/>
      <c r="S994" s="177"/>
      <c r="T994" s="178"/>
      <c r="AT994" s="172" t="s">
        <v>175</v>
      </c>
      <c r="AU994" s="172" t="s">
        <v>88</v>
      </c>
      <c r="AV994" s="12" t="s">
        <v>88</v>
      </c>
      <c r="AW994" s="12" t="s">
        <v>36</v>
      </c>
      <c r="AX994" s="12" t="s">
        <v>80</v>
      </c>
      <c r="AY994" s="172" t="s">
        <v>166</v>
      </c>
    </row>
    <row r="995" spans="2:51" s="12" customFormat="1" ht="10.199999999999999">
      <c r="B995" s="170"/>
      <c r="D995" s="171" t="s">
        <v>175</v>
      </c>
      <c r="E995" s="172" t="s">
        <v>1</v>
      </c>
      <c r="F995" s="173" t="s">
        <v>845</v>
      </c>
      <c r="H995" s="174">
        <v>0.52800000000000002</v>
      </c>
      <c r="I995" s="175"/>
      <c r="L995" s="170"/>
      <c r="M995" s="176"/>
      <c r="N995" s="177"/>
      <c r="O995" s="177"/>
      <c r="P995" s="177"/>
      <c r="Q995" s="177"/>
      <c r="R995" s="177"/>
      <c r="S995" s="177"/>
      <c r="T995" s="178"/>
      <c r="AT995" s="172" t="s">
        <v>175</v>
      </c>
      <c r="AU995" s="172" t="s">
        <v>88</v>
      </c>
      <c r="AV995" s="12" t="s">
        <v>88</v>
      </c>
      <c r="AW995" s="12" t="s">
        <v>36</v>
      </c>
      <c r="AX995" s="12" t="s">
        <v>80</v>
      </c>
      <c r="AY995" s="172" t="s">
        <v>166</v>
      </c>
    </row>
    <row r="996" spans="2:51" s="12" customFormat="1" ht="10.199999999999999">
      <c r="B996" s="170"/>
      <c r="D996" s="171" t="s">
        <v>175</v>
      </c>
      <c r="E996" s="172" t="s">
        <v>1</v>
      </c>
      <c r="F996" s="173" t="s">
        <v>847</v>
      </c>
      <c r="H996" s="174">
        <v>13.683999999999999</v>
      </c>
      <c r="I996" s="175"/>
      <c r="L996" s="170"/>
      <c r="M996" s="176"/>
      <c r="N996" s="177"/>
      <c r="O996" s="177"/>
      <c r="P996" s="177"/>
      <c r="Q996" s="177"/>
      <c r="R996" s="177"/>
      <c r="S996" s="177"/>
      <c r="T996" s="178"/>
      <c r="AT996" s="172" t="s">
        <v>175</v>
      </c>
      <c r="AU996" s="172" t="s">
        <v>88</v>
      </c>
      <c r="AV996" s="12" t="s">
        <v>88</v>
      </c>
      <c r="AW996" s="12" t="s">
        <v>36</v>
      </c>
      <c r="AX996" s="12" t="s">
        <v>80</v>
      </c>
      <c r="AY996" s="172" t="s">
        <v>166</v>
      </c>
    </row>
    <row r="997" spans="2:51" s="12" customFormat="1" ht="10.199999999999999">
      <c r="B997" s="170"/>
      <c r="D997" s="171" t="s">
        <v>175</v>
      </c>
      <c r="E997" s="172" t="s">
        <v>1</v>
      </c>
      <c r="F997" s="173" t="s">
        <v>845</v>
      </c>
      <c r="H997" s="174">
        <v>0.52800000000000002</v>
      </c>
      <c r="I997" s="175"/>
      <c r="L997" s="170"/>
      <c r="M997" s="176"/>
      <c r="N997" s="177"/>
      <c r="O997" s="177"/>
      <c r="P997" s="177"/>
      <c r="Q997" s="177"/>
      <c r="R997" s="177"/>
      <c r="S997" s="177"/>
      <c r="T997" s="178"/>
      <c r="AT997" s="172" t="s">
        <v>175</v>
      </c>
      <c r="AU997" s="172" t="s">
        <v>88</v>
      </c>
      <c r="AV997" s="12" t="s">
        <v>88</v>
      </c>
      <c r="AW997" s="12" t="s">
        <v>36</v>
      </c>
      <c r="AX997" s="12" t="s">
        <v>80</v>
      </c>
      <c r="AY997" s="172" t="s">
        <v>166</v>
      </c>
    </row>
    <row r="998" spans="2:51" s="12" customFormat="1" ht="10.199999999999999">
      <c r="B998" s="170"/>
      <c r="D998" s="171" t="s">
        <v>175</v>
      </c>
      <c r="E998" s="172" t="s">
        <v>1</v>
      </c>
      <c r="F998" s="173" t="s">
        <v>848</v>
      </c>
      <c r="H998" s="174">
        <v>13.683999999999999</v>
      </c>
      <c r="I998" s="175"/>
      <c r="L998" s="170"/>
      <c r="M998" s="176"/>
      <c r="N998" s="177"/>
      <c r="O998" s="177"/>
      <c r="P998" s="177"/>
      <c r="Q998" s="177"/>
      <c r="R998" s="177"/>
      <c r="S998" s="177"/>
      <c r="T998" s="178"/>
      <c r="AT998" s="172" t="s">
        <v>175</v>
      </c>
      <c r="AU998" s="172" t="s">
        <v>88</v>
      </c>
      <c r="AV998" s="12" t="s">
        <v>88</v>
      </c>
      <c r="AW998" s="12" t="s">
        <v>36</v>
      </c>
      <c r="AX998" s="12" t="s">
        <v>80</v>
      </c>
      <c r="AY998" s="172" t="s">
        <v>166</v>
      </c>
    </row>
    <row r="999" spans="2:51" s="12" customFormat="1" ht="10.199999999999999">
      <c r="B999" s="170"/>
      <c r="D999" s="171" t="s">
        <v>175</v>
      </c>
      <c r="E999" s="172" t="s">
        <v>1</v>
      </c>
      <c r="F999" s="173" t="s">
        <v>849</v>
      </c>
      <c r="H999" s="174">
        <v>21.148</v>
      </c>
      <c r="I999" s="175"/>
      <c r="L999" s="170"/>
      <c r="M999" s="176"/>
      <c r="N999" s="177"/>
      <c r="O999" s="177"/>
      <c r="P999" s="177"/>
      <c r="Q999" s="177"/>
      <c r="R999" s="177"/>
      <c r="S999" s="177"/>
      <c r="T999" s="178"/>
      <c r="AT999" s="172" t="s">
        <v>175</v>
      </c>
      <c r="AU999" s="172" t="s">
        <v>88</v>
      </c>
      <c r="AV999" s="12" t="s">
        <v>88</v>
      </c>
      <c r="AW999" s="12" t="s">
        <v>36</v>
      </c>
      <c r="AX999" s="12" t="s">
        <v>80</v>
      </c>
      <c r="AY999" s="172" t="s">
        <v>166</v>
      </c>
    </row>
    <row r="1000" spans="2:51" s="12" customFormat="1" ht="10.199999999999999">
      <c r="B1000" s="170"/>
      <c r="D1000" s="171" t="s">
        <v>175</v>
      </c>
      <c r="E1000" s="172" t="s">
        <v>1</v>
      </c>
      <c r="F1000" s="173" t="s">
        <v>852</v>
      </c>
      <c r="H1000" s="174">
        <v>28.83</v>
      </c>
      <c r="I1000" s="175"/>
      <c r="L1000" s="170"/>
      <c r="M1000" s="176"/>
      <c r="N1000" s="177"/>
      <c r="O1000" s="177"/>
      <c r="P1000" s="177"/>
      <c r="Q1000" s="177"/>
      <c r="R1000" s="177"/>
      <c r="S1000" s="177"/>
      <c r="T1000" s="178"/>
      <c r="AT1000" s="172" t="s">
        <v>175</v>
      </c>
      <c r="AU1000" s="172" t="s">
        <v>88</v>
      </c>
      <c r="AV1000" s="12" t="s">
        <v>88</v>
      </c>
      <c r="AW1000" s="12" t="s">
        <v>36</v>
      </c>
      <c r="AX1000" s="12" t="s">
        <v>80</v>
      </c>
      <c r="AY1000" s="172" t="s">
        <v>166</v>
      </c>
    </row>
    <row r="1001" spans="2:51" s="12" customFormat="1" ht="10.199999999999999">
      <c r="B1001" s="170"/>
      <c r="D1001" s="171" t="s">
        <v>175</v>
      </c>
      <c r="E1001" s="172" t="s">
        <v>1</v>
      </c>
      <c r="F1001" s="173" t="s">
        <v>853</v>
      </c>
      <c r="H1001" s="174">
        <v>15.55</v>
      </c>
      <c r="I1001" s="175"/>
      <c r="L1001" s="170"/>
      <c r="M1001" s="176"/>
      <c r="N1001" s="177"/>
      <c r="O1001" s="177"/>
      <c r="P1001" s="177"/>
      <c r="Q1001" s="177"/>
      <c r="R1001" s="177"/>
      <c r="S1001" s="177"/>
      <c r="T1001" s="178"/>
      <c r="AT1001" s="172" t="s">
        <v>175</v>
      </c>
      <c r="AU1001" s="172" t="s">
        <v>88</v>
      </c>
      <c r="AV1001" s="12" t="s">
        <v>88</v>
      </c>
      <c r="AW1001" s="12" t="s">
        <v>36</v>
      </c>
      <c r="AX1001" s="12" t="s">
        <v>80</v>
      </c>
      <c r="AY1001" s="172" t="s">
        <v>166</v>
      </c>
    </row>
    <row r="1002" spans="2:51" s="12" customFormat="1" ht="10.199999999999999">
      <c r="B1002" s="170"/>
      <c r="D1002" s="171" t="s">
        <v>175</v>
      </c>
      <c r="E1002" s="172" t="s">
        <v>1</v>
      </c>
      <c r="F1002" s="173" t="s">
        <v>855</v>
      </c>
      <c r="H1002" s="174">
        <v>0.52500000000000002</v>
      </c>
      <c r="I1002" s="175"/>
      <c r="L1002" s="170"/>
      <c r="M1002" s="176"/>
      <c r="N1002" s="177"/>
      <c r="O1002" s="177"/>
      <c r="P1002" s="177"/>
      <c r="Q1002" s="177"/>
      <c r="R1002" s="177"/>
      <c r="S1002" s="177"/>
      <c r="T1002" s="178"/>
      <c r="AT1002" s="172" t="s">
        <v>175</v>
      </c>
      <c r="AU1002" s="172" t="s">
        <v>88</v>
      </c>
      <c r="AV1002" s="12" t="s">
        <v>88</v>
      </c>
      <c r="AW1002" s="12" t="s">
        <v>36</v>
      </c>
      <c r="AX1002" s="12" t="s">
        <v>80</v>
      </c>
      <c r="AY1002" s="172" t="s">
        <v>166</v>
      </c>
    </row>
    <row r="1003" spans="2:51" s="12" customFormat="1" ht="10.199999999999999">
      <c r="B1003" s="170"/>
      <c r="D1003" s="171" t="s">
        <v>175</v>
      </c>
      <c r="E1003" s="172" t="s">
        <v>1</v>
      </c>
      <c r="F1003" s="173" t="s">
        <v>856</v>
      </c>
      <c r="H1003" s="174">
        <v>15.55</v>
      </c>
      <c r="I1003" s="175"/>
      <c r="L1003" s="170"/>
      <c r="M1003" s="176"/>
      <c r="N1003" s="177"/>
      <c r="O1003" s="177"/>
      <c r="P1003" s="177"/>
      <c r="Q1003" s="177"/>
      <c r="R1003" s="177"/>
      <c r="S1003" s="177"/>
      <c r="T1003" s="178"/>
      <c r="AT1003" s="172" t="s">
        <v>175</v>
      </c>
      <c r="AU1003" s="172" t="s">
        <v>88</v>
      </c>
      <c r="AV1003" s="12" t="s">
        <v>88</v>
      </c>
      <c r="AW1003" s="12" t="s">
        <v>36</v>
      </c>
      <c r="AX1003" s="12" t="s">
        <v>80</v>
      </c>
      <c r="AY1003" s="172" t="s">
        <v>166</v>
      </c>
    </row>
    <row r="1004" spans="2:51" s="12" customFormat="1" ht="10.199999999999999">
      <c r="B1004" s="170"/>
      <c r="D1004" s="171" t="s">
        <v>175</v>
      </c>
      <c r="E1004" s="172" t="s">
        <v>1</v>
      </c>
      <c r="F1004" s="173" t="s">
        <v>845</v>
      </c>
      <c r="H1004" s="174">
        <v>0.52800000000000002</v>
      </c>
      <c r="I1004" s="175"/>
      <c r="L1004" s="170"/>
      <c r="M1004" s="176"/>
      <c r="N1004" s="177"/>
      <c r="O1004" s="177"/>
      <c r="P1004" s="177"/>
      <c r="Q1004" s="177"/>
      <c r="R1004" s="177"/>
      <c r="S1004" s="177"/>
      <c r="T1004" s="178"/>
      <c r="AT1004" s="172" t="s">
        <v>175</v>
      </c>
      <c r="AU1004" s="172" t="s">
        <v>88</v>
      </c>
      <c r="AV1004" s="12" t="s">
        <v>88</v>
      </c>
      <c r="AW1004" s="12" t="s">
        <v>36</v>
      </c>
      <c r="AX1004" s="12" t="s">
        <v>80</v>
      </c>
      <c r="AY1004" s="172" t="s">
        <v>166</v>
      </c>
    </row>
    <row r="1005" spans="2:51" s="12" customFormat="1" ht="10.199999999999999">
      <c r="B1005" s="170"/>
      <c r="D1005" s="171" t="s">
        <v>175</v>
      </c>
      <c r="E1005" s="172" t="s">
        <v>1</v>
      </c>
      <c r="F1005" s="173" t="s">
        <v>858</v>
      </c>
      <c r="H1005" s="174">
        <v>65.745000000000005</v>
      </c>
      <c r="I1005" s="175"/>
      <c r="L1005" s="170"/>
      <c r="M1005" s="176"/>
      <c r="N1005" s="177"/>
      <c r="O1005" s="177"/>
      <c r="P1005" s="177"/>
      <c r="Q1005" s="177"/>
      <c r="R1005" s="177"/>
      <c r="S1005" s="177"/>
      <c r="T1005" s="178"/>
      <c r="AT1005" s="172" t="s">
        <v>175</v>
      </c>
      <c r="AU1005" s="172" t="s">
        <v>88</v>
      </c>
      <c r="AV1005" s="12" t="s">
        <v>88</v>
      </c>
      <c r="AW1005" s="12" t="s">
        <v>36</v>
      </c>
      <c r="AX1005" s="12" t="s">
        <v>80</v>
      </c>
      <c r="AY1005" s="172" t="s">
        <v>166</v>
      </c>
    </row>
    <row r="1006" spans="2:51" s="12" customFormat="1" ht="10.199999999999999">
      <c r="B1006" s="170"/>
      <c r="D1006" s="171" t="s">
        <v>175</v>
      </c>
      <c r="E1006" s="172" t="s">
        <v>1</v>
      </c>
      <c r="F1006" s="173" t="s">
        <v>860</v>
      </c>
      <c r="H1006" s="174">
        <v>1.056</v>
      </c>
      <c r="I1006" s="175"/>
      <c r="L1006" s="170"/>
      <c r="M1006" s="176"/>
      <c r="N1006" s="177"/>
      <c r="O1006" s="177"/>
      <c r="P1006" s="177"/>
      <c r="Q1006" s="177"/>
      <c r="R1006" s="177"/>
      <c r="S1006" s="177"/>
      <c r="T1006" s="178"/>
      <c r="AT1006" s="172" t="s">
        <v>175</v>
      </c>
      <c r="AU1006" s="172" t="s">
        <v>88</v>
      </c>
      <c r="AV1006" s="12" t="s">
        <v>88</v>
      </c>
      <c r="AW1006" s="12" t="s">
        <v>36</v>
      </c>
      <c r="AX1006" s="12" t="s">
        <v>80</v>
      </c>
      <c r="AY1006" s="172" t="s">
        <v>166</v>
      </c>
    </row>
    <row r="1007" spans="2:51" s="12" customFormat="1" ht="10.199999999999999">
      <c r="B1007" s="170"/>
      <c r="D1007" s="171" t="s">
        <v>175</v>
      </c>
      <c r="E1007" s="172" t="s">
        <v>1</v>
      </c>
      <c r="F1007" s="173" t="s">
        <v>839</v>
      </c>
      <c r="H1007" s="174">
        <v>3.6960000000000002</v>
      </c>
      <c r="I1007" s="175"/>
      <c r="L1007" s="170"/>
      <c r="M1007" s="176"/>
      <c r="N1007" s="177"/>
      <c r="O1007" s="177"/>
      <c r="P1007" s="177"/>
      <c r="Q1007" s="177"/>
      <c r="R1007" s="177"/>
      <c r="S1007" s="177"/>
      <c r="T1007" s="178"/>
      <c r="AT1007" s="172" t="s">
        <v>175</v>
      </c>
      <c r="AU1007" s="172" t="s">
        <v>88</v>
      </c>
      <c r="AV1007" s="12" t="s">
        <v>88</v>
      </c>
      <c r="AW1007" s="12" t="s">
        <v>36</v>
      </c>
      <c r="AX1007" s="12" t="s">
        <v>80</v>
      </c>
      <c r="AY1007" s="172" t="s">
        <v>166</v>
      </c>
    </row>
    <row r="1008" spans="2:51" s="12" customFormat="1" ht="10.199999999999999">
      <c r="B1008" s="170"/>
      <c r="D1008" s="171" t="s">
        <v>175</v>
      </c>
      <c r="E1008" s="172" t="s">
        <v>1</v>
      </c>
      <c r="F1008" s="173" t="s">
        <v>862</v>
      </c>
      <c r="H1008" s="174">
        <v>36.479999999999997</v>
      </c>
      <c r="I1008" s="175"/>
      <c r="L1008" s="170"/>
      <c r="M1008" s="176"/>
      <c r="N1008" s="177"/>
      <c r="O1008" s="177"/>
      <c r="P1008" s="177"/>
      <c r="Q1008" s="177"/>
      <c r="R1008" s="177"/>
      <c r="S1008" s="177"/>
      <c r="T1008" s="178"/>
      <c r="AT1008" s="172" t="s">
        <v>175</v>
      </c>
      <c r="AU1008" s="172" t="s">
        <v>88</v>
      </c>
      <c r="AV1008" s="12" t="s">
        <v>88</v>
      </c>
      <c r="AW1008" s="12" t="s">
        <v>36</v>
      </c>
      <c r="AX1008" s="12" t="s">
        <v>80</v>
      </c>
      <c r="AY1008" s="172" t="s">
        <v>166</v>
      </c>
    </row>
    <row r="1009" spans="2:51" s="12" customFormat="1" ht="10.199999999999999">
      <c r="B1009" s="170"/>
      <c r="D1009" s="171" t="s">
        <v>175</v>
      </c>
      <c r="E1009" s="172" t="s">
        <v>1</v>
      </c>
      <c r="F1009" s="173" t="s">
        <v>863</v>
      </c>
      <c r="H1009" s="174">
        <v>1.8480000000000001</v>
      </c>
      <c r="I1009" s="175"/>
      <c r="L1009" s="170"/>
      <c r="M1009" s="176"/>
      <c r="N1009" s="177"/>
      <c r="O1009" s="177"/>
      <c r="P1009" s="177"/>
      <c r="Q1009" s="177"/>
      <c r="R1009" s="177"/>
      <c r="S1009" s="177"/>
      <c r="T1009" s="178"/>
      <c r="AT1009" s="172" t="s">
        <v>175</v>
      </c>
      <c r="AU1009" s="172" t="s">
        <v>88</v>
      </c>
      <c r="AV1009" s="12" t="s">
        <v>88</v>
      </c>
      <c r="AW1009" s="12" t="s">
        <v>36</v>
      </c>
      <c r="AX1009" s="12" t="s">
        <v>80</v>
      </c>
      <c r="AY1009" s="172" t="s">
        <v>166</v>
      </c>
    </row>
    <row r="1010" spans="2:51" s="12" customFormat="1" ht="10.199999999999999">
      <c r="B1010" s="170"/>
      <c r="D1010" s="171" t="s">
        <v>175</v>
      </c>
      <c r="E1010" s="172" t="s">
        <v>1</v>
      </c>
      <c r="F1010" s="173" t="s">
        <v>865</v>
      </c>
      <c r="H1010" s="174">
        <v>33.027999999999999</v>
      </c>
      <c r="I1010" s="175"/>
      <c r="L1010" s="170"/>
      <c r="M1010" s="176"/>
      <c r="N1010" s="177"/>
      <c r="O1010" s="177"/>
      <c r="P1010" s="177"/>
      <c r="Q1010" s="177"/>
      <c r="R1010" s="177"/>
      <c r="S1010" s="177"/>
      <c r="T1010" s="178"/>
      <c r="AT1010" s="172" t="s">
        <v>175</v>
      </c>
      <c r="AU1010" s="172" t="s">
        <v>88</v>
      </c>
      <c r="AV1010" s="12" t="s">
        <v>88</v>
      </c>
      <c r="AW1010" s="12" t="s">
        <v>36</v>
      </c>
      <c r="AX1010" s="12" t="s">
        <v>80</v>
      </c>
      <c r="AY1010" s="172" t="s">
        <v>166</v>
      </c>
    </row>
    <row r="1011" spans="2:51" s="12" customFormat="1" ht="10.199999999999999">
      <c r="B1011" s="170"/>
      <c r="D1011" s="171" t="s">
        <v>175</v>
      </c>
      <c r="E1011" s="172" t="s">
        <v>1</v>
      </c>
      <c r="F1011" s="173" t="s">
        <v>866</v>
      </c>
      <c r="H1011" s="174">
        <v>51.470999999999997</v>
      </c>
      <c r="I1011" s="175"/>
      <c r="L1011" s="170"/>
      <c r="M1011" s="176"/>
      <c r="N1011" s="177"/>
      <c r="O1011" s="177"/>
      <c r="P1011" s="177"/>
      <c r="Q1011" s="177"/>
      <c r="R1011" s="177"/>
      <c r="S1011" s="177"/>
      <c r="T1011" s="178"/>
      <c r="AT1011" s="172" t="s">
        <v>175</v>
      </c>
      <c r="AU1011" s="172" t="s">
        <v>88</v>
      </c>
      <c r="AV1011" s="12" t="s">
        <v>88</v>
      </c>
      <c r="AW1011" s="12" t="s">
        <v>36</v>
      </c>
      <c r="AX1011" s="12" t="s">
        <v>80</v>
      </c>
      <c r="AY1011" s="172" t="s">
        <v>166</v>
      </c>
    </row>
    <row r="1012" spans="2:51" s="12" customFormat="1" ht="10.199999999999999">
      <c r="B1012" s="170"/>
      <c r="D1012" s="171" t="s">
        <v>175</v>
      </c>
      <c r="E1012" s="172" t="s">
        <v>1</v>
      </c>
      <c r="F1012" s="173" t="s">
        <v>867</v>
      </c>
      <c r="H1012" s="174">
        <v>44.472999999999999</v>
      </c>
      <c r="I1012" s="175"/>
      <c r="L1012" s="170"/>
      <c r="M1012" s="176"/>
      <c r="N1012" s="177"/>
      <c r="O1012" s="177"/>
      <c r="P1012" s="177"/>
      <c r="Q1012" s="177"/>
      <c r="R1012" s="177"/>
      <c r="S1012" s="177"/>
      <c r="T1012" s="178"/>
      <c r="AT1012" s="172" t="s">
        <v>175</v>
      </c>
      <c r="AU1012" s="172" t="s">
        <v>88</v>
      </c>
      <c r="AV1012" s="12" t="s">
        <v>88</v>
      </c>
      <c r="AW1012" s="12" t="s">
        <v>36</v>
      </c>
      <c r="AX1012" s="12" t="s">
        <v>80</v>
      </c>
      <c r="AY1012" s="172" t="s">
        <v>166</v>
      </c>
    </row>
    <row r="1013" spans="2:51" s="12" customFormat="1" ht="10.199999999999999">
      <c r="B1013" s="170"/>
      <c r="D1013" s="171" t="s">
        <v>175</v>
      </c>
      <c r="E1013" s="172" t="s">
        <v>1</v>
      </c>
      <c r="F1013" s="173" t="s">
        <v>869</v>
      </c>
      <c r="H1013" s="174">
        <v>2.2050000000000001</v>
      </c>
      <c r="I1013" s="175"/>
      <c r="L1013" s="170"/>
      <c r="M1013" s="176"/>
      <c r="N1013" s="177"/>
      <c r="O1013" s="177"/>
      <c r="P1013" s="177"/>
      <c r="Q1013" s="177"/>
      <c r="R1013" s="177"/>
      <c r="S1013" s="177"/>
      <c r="T1013" s="178"/>
      <c r="AT1013" s="172" t="s">
        <v>175</v>
      </c>
      <c r="AU1013" s="172" t="s">
        <v>88</v>
      </c>
      <c r="AV1013" s="12" t="s">
        <v>88</v>
      </c>
      <c r="AW1013" s="12" t="s">
        <v>36</v>
      </c>
      <c r="AX1013" s="12" t="s">
        <v>80</v>
      </c>
      <c r="AY1013" s="172" t="s">
        <v>166</v>
      </c>
    </row>
    <row r="1014" spans="2:51" s="12" customFormat="1" ht="10.199999999999999">
      <c r="B1014" s="170"/>
      <c r="D1014" s="171" t="s">
        <v>175</v>
      </c>
      <c r="E1014" s="172" t="s">
        <v>1</v>
      </c>
      <c r="F1014" s="173" t="s">
        <v>870</v>
      </c>
      <c r="H1014" s="174">
        <v>28.332000000000001</v>
      </c>
      <c r="I1014" s="175"/>
      <c r="L1014" s="170"/>
      <c r="M1014" s="176"/>
      <c r="N1014" s="177"/>
      <c r="O1014" s="177"/>
      <c r="P1014" s="177"/>
      <c r="Q1014" s="177"/>
      <c r="R1014" s="177"/>
      <c r="S1014" s="177"/>
      <c r="T1014" s="178"/>
      <c r="AT1014" s="172" t="s">
        <v>175</v>
      </c>
      <c r="AU1014" s="172" t="s">
        <v>88</v>
      </c>
      <c r="AV1014" s="12" t="s">
        <v>88</v>
      </c>
      <c r="AW1014" s="12" t="s">
        <v>36</v>
      </c>
      <c r="AX1014" s="12" t="s">
        <v>80</v>
      </c>
      <c r="AY1014" s="172" t="s">
        <v>166</v>
      </c>
    </row>
    <row r="1015" spans="2:51" s="12" customFormat="1" ht="10.199999999999999">
      <c r="B1015" s="170"/>
      <c r="D1015" s="171" t="s">
        <v>175</v>
      </c>
      <c r="E1015" s="172" t="s">
        <v>1</v>
      </c>
      <c r="F1015" s="173" t="s">
        <v>871</v>
      </c>
      <c r="H1015" s="174">
        <v>60.365000000000002</v>
      </c>
      <c r="I1015" s="175"/>
      <c r="L1015" s="170"/>
      <c r="M1015" s="176"/>
      <c r="N1015" s="177"/>
      <c r="O1015" s="177"/>
      <c r="P1015" s="177"/>
      <c r="Q1015" s="177"/>
      <c r="R1015" s="177"/>
      <c r="S1015" s="177"/>
      <c r="T1015" s="178"/>
      <c r="AT1015" s="172" t="s">
        <v>175</v>
      </c>
      <c r="AU1015" s="172" t="s">
        <v>88</v>
      </c>
      <c r="AV1015" s="12" t="s">
        <v>88</v>
      </c>
      <c r="AW1015" s="12" t="s">
        <v>36</v>
      </c>
      <c r="AX1015" s="12" t="s">
        <v>80</v>
      </c>
      <c r="AY1015" s="172" t="s">
        <v>166</v>
      </c>
    </row>
    <row r="1016" spans="2:51" s="12" customFormat="1" ht="10.199999999999999">
      <c r="B1016" s="170"/>
      <c r="D1016" s="171" t="s">
        <v>175</v>
      </c>
      <c r="E1016" s="172" t="s">
        <v>1</v>
      </c>
      <c r="F1016" s="173" t="s">
        <v>874</v>
      </c>
      <c r="H1016" s="174">
        <v>2.202</v>
      </c>
      <c r="I1016" s="175"/>
      <c r="L1016" s="170"/>
      <c r="M1016" s="176"/>
      <c r="N1016" s="177"/>
      <c r="O1016" s="177"/>
      <c r="P1016" s="177"/>
      <c r="Q1016" s="177"/>
      <c r="R1016" s="177"/>
      <c r="S1016" s="177"/>
      <c r="T1016" s="178"/>
      <c r="AT1016" s="172" t="s">
        <v>175</v>
      </c>
      <c r="AU1016" s="172" t="s">
        <v>88</v>
      </c>
      <c r="AV1016" s="12" t="s">
        <v>88</v>
      </c>
      <c r="AW1016" s="12" t="s">
        <v>36</v>
      </c>
      <c r="AX1016" s="12" t="s">
        <v>80</v>
      </c>
      <c r="AY1016" s="172" t="s">
        <v>166</v>
      </c>
    </row>
    <row r="1017" spans="2:51" s="12" customFormat="1" ht="10.199999999999999">
      <c r="B1017" s="170"/>
      <c r="D1017" s="171" t="s">
        <v>175</v>
      </c>
      <c r="E1017" s="172" t="s">
        <v>1</v>
      </c>
      <c r="F1017" s="173" t="s">
        <v>875</v>
      </c>
      <c r="H1017" s="174">
        <v>23.635999999999999</v>
      </c>
      <c r="I1017" s="175"/>
      <c r="L1017" s="170"/>
      <c r="M1017" s="176"/>
      <c r="N1017" s="177"/>
      <c r="O1017" s="177"/>
      <c r="P1017" s="177"/>
      <c r="Q1017" s="177"/>
      <c r="R1017" s="177"/>
      <c r="S1017" s="177"/>
      <c r="T1017" s="178"/>
      <c r="AT1017" s="172" t="s">
        <v>175</v>
      </c>
      <c r="AU1017" s="172" t="s">
        <v>88</v>
      </c>
      <c r="AV1017" s="12" t="s">
        <v>88</v>
      </c>
      <c r="AW1017" s="12" t="s">
        <v>36</v>
      </c>
      <c r="AX1017" s="12" t="s">
        <v>80</v>
      </c>
      <c r="AY1017" s="172" t="s">
        <v>166</v>
      </c>
    </row>
    <row r="1018" spans="2:51" s="12" customFormat="1" ht="10.199999999999999">
      <c r="B1018" s="170"/>
      <c r="D1018" s="171" t="s">
        <v>175</v>
      </c>
      <c r="E1018" s="172" t="s">
        <v>1</v>
      </c>
      <c r="F1018" s="173" t="s">
        <v>876</v>
      </c>
      <c r="H1018" s="174">
        <v>49.156999999999996</v>
      </c>
      <c r="I1018" s="175"/>
      <c r="L1018" s="170"/>
      <c r="M1018" s="176"/>
      <c r="N1018" s="177"/>
      <c r="O1018" s="177"/>
      <c r="P1018" s="177"/>
      <c r="Q1018" s="177"/>
      <c r="R1018" s="177"/>
      <c r="S1018" s="177"/>
      <c r="T1018" s="178"/>
      <c r="AT1018" s="172" t="s">
        <v>175</v>
      </c>
      <c r="AU1018" s="172" t="s">
        <v>88</v>
      </c>
      <c r="AV1018" s="12" t="s">
        <v>88</v>
      </c>
      <c r="AW1018" s="12" t="s">
        <v>36</v>
      </c>
      <c r="AX1018" s="12" t="s">
        <v>80</v>
      </c>
      <c r="AY1018" s="172" t="s">
        <v>166</v>
      </c>
    </row>
    <row r="1019" spans="2:51" s="12" customFormat="1" ht="10.199999999999999">
      <c r="B1019" s="170"/>
      <c r="D1019" s="171" t="s">
        <v>175</v>
      </c>
      <c r="E1019" s="172" t="s">
        <v>1</v>
      </c>
      <c r="F1019" s="173" t="s">
        <v>878</v>
      </c>
      <c r="H1019" s="174">
        <v>77.781000000000006</v>
      </c>
      <c r="I1019" s="175"/>
      <c r="L1019" s="170"/>
      <c r="M1019" s="176"/>
      <c r="N1019" s="177"/>
      <c r="O1019" s="177"/>
      <c r="P1019" s="177"/>
      <c r="Q1019" s="177"/>
      <c r="R1019" s="177"/>
      <c r="S1019" s="177"/>
      <c r="T1019" s="178"/>
      <c r="AT1019" s="172" t="s">
        <v>175</v>
      </c>
      <c r="AU1019" s="172" t="s">
        <v>88</v>
      </c>
      <c r="AV1019" s="12" t="s">
        <v>88</v>
      </c>
      <c r="AW1019" s="12" t="s">
        <v>36</v>
      </c>
      <c r="AX1019" s="12" t="s">
        <v>80</v>
      </c>
      <c r="AY1019" s="172" t="s">
        <v>166</v>
      </c>
    </row>
    <row r="1020" spans="2:51" s="12" customFormat="1" ht="10.199999999999999">
      <c r="B1020" s="170"/>
      <c r="D1020" s="171" t="s">
        <v>175</v>
      </c>
      <c r="E1020" s="172" t="s">
        <v>1</v>
      </c>
      <c r="F1020" s="173" t="s">
        <v>880</v>
      </c>
      <c r="H1020" s="174">
        <v>7.3920000000000003</v>
      </c>
      <c r="I1020" s="175"/>
      <c r="L1020" s="170"/>
      <c r="M1020" s="176"/>
      <c r="N1020" s="177"/>
      <c r="O1020" s="177"/>
      <c r="P1020" s="177"/>
      <c r="Q1020" s="177"/>
      <c r="R1020" s="177"/>
      <c r="S1020" s="177"/>
      <c r="T1020" s="178"/>
      <c r="AT1020" s="172" t="s">
        <v>175</v>
      </c>
      <c r="AU1020" s="172" t="s">
        <v>88</v>
      </c>
      <c r="AV1020" s="12" t="s">
        <v>88</v>
      </c>
      <c r="AW1020" s="12" t="s">
        <v>36</v>
      </c>
      <c r="AX1020" s="12" t="s">
        <v>80</v>
      </c>
      <c r="AY1020" s="172" t="s">
        <v>166</v>
      </c>
    </row>
    <row r="1021" spans="2:51" s="12" customFormat="1" ht="10.199999999999999">
      <c r="B1021" s="170"/>
      <c r="D1021" s="171" t="s">
        <v>175</v>
      </c>
      <c r="E1021" s="172" t="s">
        <v>1</v>
      </c>
      <c r="F1021" s="173" t="s">
        <v>881</v>
      </c>
      <c r="H1021" s="174">
        <v>40.32</v>
      </c>
      <c r="I1021" s="175"/>
      <c r="L1021" s="170"/>
      <c r="M1021" s="176"/>
      <c r="N1021" s="177"/>
      <c r="O1021" s="177"/>
      <c r="P1021" s="177"/>
      <c r="Q1021" s="177"/>
      <c r="R1021" s="177"/>
      <c r="S1021" s="177"/>
      <c r="T1021" s="178"/>
      <c r="AT1021" s="172" t="s">
        <v>175</v>
      </c>
      <c r="AU1021" s="172" t="s">
        <v>88</v>
      </c>
      <c r="AV1021" s="12" t="s">
        <v>88</v>
      </c>
      <c r="AW1021" s="12" t="s">
        <v>36</v>
      </c>
      <c r="AX1021" s="12" t="s">
        <v>80</v>
      </c>
      <c r="AY1021" s="172" t="s">
        <v>166</v>
      </c>
    </row>
    <row r="1022" spans="2:51" s="12" customFormat="1" ht="10.199999999999999">
      <c r="B1022" s="170"/>
      <c r="D1022" s="171" t="s">
        <v>175</v>
      </c>
      <c r="E1022" s="172" t="s">
        <v>1</v>
      </c>
      <c r="F1022" s="173" t="s">
        <v>883</v>
      </c>
      <c r="H1022" s="174">
        <v>1.722</v>
      </c>
      <c r="I1022" s="175"/>
      <c r="L1022" s="170"/>
      <c r="M1022" s="176"/>
      <c r="N1022" s="177"/>
      <c r="O1022" s="177"/>
      <c r="P1022" s="177"/>
      <c r="Q1022" s="177"/>
      <c r="R1022" s="177"/>
      <c r="S1022" s="177"/>
      <c r="T1022" s="178"/>
      <c r="AT1022" s="172" t="s">
        <v>175</v>
      </c>
      <c r="AU1022" s="172" t="s">
        <v>88</v>
      </c>
      <c r="AV1022" s="12" t="s">
        <v>88</v>
      </c>
      <c r="AW1022" s="12" t="s">
        <v>36</v>
      </c>
      <c r="AX1022" s="12" t="s">
        <v>80</v>
      </c>
      <c r="AY1022" s="172" t="s">
        <v>166</v>
      </c>
    </row>
    <row r="1023" spans="2:51" s="12" customFormat="1" ht="10.199999999999999">
      <c r="B1023" s="170"/>
      <c r="D1023" s="171" t="s">
        <v>175</v>
      </c>
      <c r="E1023" s="172" t="s">
        <v>1</v>
      </c>
      <c r="F1023" s="173" t="s">
        <v>884</v>
      </c>
      <c r="H1023" s="174">
        <v>35.28</v>
      </c>
      <c r="I1023" s="175"/>
      <c r="L1023" s="170"/>
      <c r="M1023" s="176"/>
      <c r="N1023" s="177"/>
      <c r="O1023" s="177"/>
      <c r="P1023" s="177"/>
      <c r="Q1023" s="177"/>
      <c r="R1023" s="177"/>
      <c r="S1023" s="177"/>
      <c r="T1023" s="178"/>
      <c r="AT1023" s="172" t="s">
        <v>175</v>
      </c>
      <c r="AU1023" s="172" t="s">
        <v>88</v>
      </c>
      <c r="AV1023" s="12" t="s">
        <v>88</v>
      </c>
      <c r="AW1023" s="12" t="s">
        <v>36</v>
      </c>
      <c r="AX1023" s="12" t="s">
        <v>80</v>
      </c>
      <c r="AY1023" s="172" t="s">
        <v>166</v>
      </c>
    </row>
    <row r="1024" spans="2:51" s="12" customFormat="1" ht="10.199999999999999">
      <c r="B1024" s="170"/>
      <c r="D1024" s="171" t="s">
        <v>175</v>
      </c>
      <c r="E1024" s="172" t="s">
        <v>1</v>
      </c>
      <c r="F1024" s="173" t="s">
        <v>885</v>
      </c>
      <c r="H1024" s="174">
        <v>1.482</v>
      </c>
      <c r="I1024" s="175"/>
      <c r="L1024" s="170"/>
      <c r="M1024" s="176"/>
      <c r="N1024" s="177"/>
      <c r="O1024" s="177"/>
      <c r="P1024" s="177"/>
      <c r="Q1024" s="177"/>
      <c r="R1024" s="177"/>
      <c r="S1024" s="177"/>
      <c r="T1024" s="178"/>
      <c r="AT1024" s="172" t="s">
        <v>175</v>
      </c>
      <c r="AU1024" s="172" t="s">
        <v>88</v>
      </c>
      <c r="AV1024" s="12" t="s">
        <v>88</v>
      </c>
      <c r="AW1024" s="12" t="s">
        <v>36</v>
      </c>
      <c r="AX1024" s="12" t="s">
        <v>80</v>
      </c>
      <c r="AY1024" s="172" t="s">
        <v>166</v>
      </c>
    </row>
    <row r="1025" spans="2:65" s="12" customFormat="1" ht="10.199999999999999">
      <c r="B1025" s="170"/>
      <c r="D1025" s="171" t="s">
        <v>175</v>
      </c>
      <c r="E1025" s="172" t="s">
        <v>1</v>
      </c>
      <c r="F1025" s="173" t="s">
        <v>886</v>
      </c>
      <c r="H1025" s="174">
        <v>34.159999999999997</v>
      </c>
      <c r="I1025" s="175"/>
      <c r="L1025" s="170"/>
      <c r="M1025" s="176"/>
      <c r="N1025" s="177"/>
      <c r="O1025" s="177"/>
      <c r="P1025" s="177"/>
      <c r="Q1025" s="177"/>
      <c r="R1025" s="177"/>
      <c r="S1025" s="177"/>
      <c r="T1025" s="178"/>
      <c r="AT1025" s="172" t="s">
        <v>175</v>
      </c>
      <c r="AU1025" s="172" t="s">
        <v>88</v>
      </c>
      <c r="AV1025" s="12" t="s">
        <v>88</v>
      </c>
      <c r="AW1025" s="12" t="s">
        <v>36</v>
      </c>
      <c r="AX1025" s="12" t="s">
        <v>80</v>
      </c>
      <c r="AY1025" s="172" t="s">
        <v>166</v>
      </c>
    </row>
    <row r="1026" spans="2:65" s="12" customFormat="1" ht="10.199999999999999">
      <c r="B1026" s="170"/>
      <c r="D1026" s="171" t="s">
        <v>175</v>
      </c>
      <c r="E1026" s="172" t="s">
        <v>1</v>
      </c>
      <c r="F1026" s="173" t="s">
        <v>885</v>
      </c>
      <c r="H1026" s="174">
        <v>1.482</v>
      </c>
      <c r="I1026" s="175"/>
      <c r="L1026" s="170"/>
      <c r="M1026" s="176"/>
      <c r="N1026" s="177"/>
      <c r="O1026" s="177"/>
      <c r="P1026" s="177"/>
      <c r="Q1026" s="177"/>
      <c r="R1026" s="177"/>
      <c r="S1026" s="177"/>
      <c r="T1026" s="178"/>
      <c r="AT1026" s="172" t="s">
        <v>175</v>
      </c>
      <c r="AU1026" s="172" t="s">
        <v>88</v>
      </c>
      <c r="AV1026" s="12" t="s">
        <v>88</v>
      </c>
      <c r="AW1026" s="12" t="s">
        <v>36</v>
      </c>
      <c r="AX1026" s="12" t="s">
        <v>80</v>
      </c>
      <c r="AY1026" s="172" t="s">
        <v>166</v>
      </c>
    </row>
    <row r="1027" spans="2:65" s="14" customFormat="1" ht="10.199999999999999">
      <c r="B1027" s="205"/>
      <c r="D1027" s="171" t="s">
        <v>175</v>
      </c>
      <c r="E1027" s="206" t="s">
        <v>1</v>
      </c>
      <c r="F1027" s="207" t="s">
        <v>675</v>
      </c>
      <c r="H1027" s="208">
        <v>920.9670000000001</v>
      </c>
      <c r="I1027" s="209"/>
      <c r="L1027" s="205"/>
      <c r="M1027" s="210"/>
      <c r="N1027" s="211"/>
      <c r="O1027" s="211"/>
      <c r="P1027" s="211"/>
      <c r="Q1027" s="211"/>
      <c r="R1027" s="211"/>
      <c r="S1027" s="211"/>
      <c r="T1027" s="212"/>
      <c r="AT1027" s="206" t="s">
        <v>175</v>
      </c>
      <c r="AU1027" s="206" t="s">
        <v>88</v>
      </c>
      <c r="AV1027" s="14" t="s">
        <v>181</v>
      </c>
      <c r="AW1027" s="14" t="s">
        <v>36</v>
      </c>
      <c r="AX1027" s="14" t="s">
        <v>80</v>
      </c>
      <c r="AY1027" s="206" t="s">
        <v>166</v>
      </c>
    </row>
    <row r="1028" spans="2:65" s="12" customFormat="1" ht="10.199999999999999">
      <c r="B1028" s="170"/>
      <c r="D1028" s="171" t="s">
        <v>175</v>
      </c>
      <c r="E1028" s="172" t="s">
        <v>1</v>
      </c>
      <c r="F1028" s="173" t="s">
        <v>887</v>
      </c>
      <c r="H1028" s="174">
        <v>8.4830000000000005</v>
      </c>
      <c r="I1028" s="175"/>
      <c r="L1028" s="170"/>
      <c r="M1028" s="176"/>
      <c r="N1028" s="177"/>
      <c r="O1028" s="177"/>
      <c r="P1028" s="177"/>
      <c r="Q1028" s="177"/>
      <c r="R1028" s="177"/>
      <c r="S1028" s="177"/>
      <c r="T1028" s="178"/>
      <c r="AT1028" s="172" t="s">
        <v>175</v>
      </c>
      <c r="AU1028" s="172" t="s">
        <v>88</v>
      </c>
      <c r="AV1028" s="12" t="s">
        <v>88</v>
      </c>
      <c r="AW1028" s="12" t="s">
        <v>36</v>
      </c>
      <c r="AX1028" s="12" t="s">
        <v>80</v>
      </c>
      <c r="AY1028" s="172" t="s">
        <v>166</v>
      </c>
    </row>
    <row r="1029" spans="2:65" s="12" customFormat="1" ht="10.199999999999999">
      <c r="B1029" s="170"/>
      <c r="D1029" s="171" t="s">
        <v>175</v>
      </c>
      <c r="E1029" s="172" t="s">
        <v>1</v>
      </c>
      <c r="F1029" s="173" t="s">
        <v>888</v>
      </c>
      <c r="H1029" s="174">
        <v>58.186</v>
      </c>
      <c r="I1029" s="175"/>
      <c r="L1029" s="170"/>
      <c r="M1029" s="176"/>
      <c r="N1029" s="177"/>
      <c r="O1029" s="177"/>
      <c r="P1029" s="177"/>
      <c r="Q1029" s="177"/>
      <c r="R1029" s="177"/>
      <c r="S1029" s="177"/>
      <c r="T1029" s="178"/>
      <c r="AT1029" s="172" t="s">
        <v>175</v>
      </c>
      <c r="AU1029" s="172" t="s">
        <v>88</v>
      </c>
      <c r="AV1029" s="12" t="s">
        <v>88</v>
      </c>
      <c r="AW1029" s="12" t="s">
        <v>36</v>
      </c>
      <c r="AX1029" s="12" t="s">
        <v>80</v>
      </c>
      <c r="AY1029" s="172" t="s">
        <v>166</v>
      </c>
    </row>
    <row r="1030" spans="2:65" s="12" customFormat="1" ht="10.199999999999999">
      <c r="B1030" s="170"/>
      <c r="D1030" s="171" t="s">
        <v>175</v>
      </c>
      <c r="E1030" s="172" t="s">
        <v>1</v>
      </c>
      <c r="F1030" s="173" t="s">
        <v>890</v>
      </c>
      <c r="H1030" s="174">
        <v>2.6640000000000001</v>
      </c>
      <c r="I1030" s="175"/>
      <c r="L1030" s="170"/>
      <c r="M1030" s="176"/>
      <c r="N1030" s="177"/>
      <c r="O1030" s="177"/>
      <c r="P1030" s="177"/>
      <c r="Q1030" s="177"/>
      <c r="R1030" s="177"/>
      <c r="S1030" s="177"/>
      <c r="T1030" s="178"/>
      <c r="AT1030" s="172" t="s">
        <v>175</v>
      </c>
      <c r="AU1030" s="172" t="s">
        <v>88</v>
      </c>
      <c r="AV1030" s="12" t="s">
        <v>88</v>
      </c>
      <c r="AW1030" s="12" t="s">
        <v>36</v>
      </c>
      <c r="AX1030" s="12" t="s">
        <v>80</v>
      </c>
      <c r="AY1030" s="172" t="s">
        <v>166</v>
      </c>
    </row>
    <row r="1031" spans="2:65" s="12" customFormat="1" ht="10.199999999999999">
      <c r="B1031" s="170"/>
      <c r="D1031" s="171" t="s">
        <v>175</v>
      </c>
      <c r="E1031" s="172" t="s">
        <v>1</v>
      </c>
      <c r="F1031" s="173" t="s">
        <v>891</v>
      </c>
      <c r="H1031" s="174">
        <v>13.6</v>
      </c>
      <c r="I1031" s="175"/>
      <c r="L1031" s="170"/>
      <c r="M1031" s="176"/>
      <c r="N1031" s="177"/>
      <c r="O1031" s="177"/>
      <c r="P1031" s="177"/>
      <c r="Q1031" s="177"/>
      <c r="R1031" s="177"/>
      <c r="S1031" s="177"/>
      <c r="T1031" s="178"/>
      <c r="AT1031" s="172" t="s">
        <v>175</v>
      </c>
      <c r="AU1031" s="172" t="s">
        <v>88</v>
      </c>
      <c r="AV1031" s="12" t="s">
        <v>88</v>
      </c>
      <c r="AW1031" s="12" t="s">
        <v>36</v>
      </c>
      <c r="AX1031" s="12" t="s">
        <v>80</v>
      </c>
      <c r="AY1031" s="172" t="s">
        <v>166</v>
      </c>
    </row>
    <row r="1032" spans="2:65" s="14" customFormat="1" ht="10.199999999999999">
      <c r="B1032" s="205"/>
      <c r="D1032" s="171" t="s">
        <v>175</v>
      </c>
      <c r="E1032" s="206" t="s">
        <v>1</v>
      </c>
      <c r="F1032" s="207" t="s">
        <v>675</v>
      </c>
      <c r="H1032" s="208">
        <v>82.932999999999993</v>
      </c>
      <c r="I1032" s="209"/>
      <c r="L1032" s="205"/>
      <c r="M1032" s="210"/>
      <c r="N1032" s="211"/>
      <c r="O1032" s="211"/>
      <c r="P1032" s="211"/>
      <c r="Q1032" s="211"/>
      <c r="R1032" s="211"/>
      <c r="S1032" s="211"/>
      <c r="T1032" s="212"/>
      <c r="AT1032" s="206" t="s">
        <v>175</v>
      </c>
      <c r="AU1032" s="206" t="s">
        <v>88</v>
      </c>
      <c r="AV1032" s="14" t="s">
        <v>181</v>
      </c>
      <c r="AW1032" s="14" t="s">
        <v>36</v>
      </c>
      <c r="AX1032" s="14" t="s">
        <v>80</v>
      </c>
      <c r="AY1032" s="206" t="s">
        <v>166</v>
      </c>
    </row>
    <row r="1033" spans="2:65" s="12" customFormat="1" ht="10.199999999999999">
      <c r="B1033" s="170"/>
      <c r="D1033" s="171" t="s">
        <v>175</v>
      </c>
      <c r="E1033" s="172" t="s">
        <v>1</v>
      </c>
      <c r="F1033" s="173" t="s">
        <v>2063</v>
      </c>
      <c r="H1033" s="174">
        <v>-154</v>
      </c>
      <c r="I1033" s="175"/>
      <c r="L1033" s="170"/>
      <c r="M1033" s="176"/>
      <c r="N1033" s="177"/>
      <c r="O1033" s="177"/>
      <c r="P1033" s="177"/>
      <c r="Q1033" s="177"/>
      <c r="R1033" s="177"/>
      <c r="S1033" s="177"/>
      <c r="T1033" s="178"/>
      <c r="AT1033" s="172" t="s">
        <v>175</v>
      </c>
      <c r="AU1033" s="172" t="s">
        <v>88</v>
      </c>
      <c r="AV1033" s="12" t="s">
        <v>88</v>
      </c>
      <c r="AW1033" s="12" t="s">
        <v>36</v>
      </c>
      <c r="AX1033" s="12" t="s">
        <v>80</v>
      </c>
      <c r="AY1033" s="172" t="s">
        <v>166</v>
      </c>
    </row>
    <row r="1034" spans="2:65" s="14" customFormat="1" ht="10.199999999999999">
      <c r="B1034" s="205"/>
      <c r="D1034" s="171" t="s">
        <v>175</v>
      </c>
      <c r="E1034" s="206" t="s">
        <v>1</v>
      </c>
      <c r="F1034" s="207" t="s">
        <v>675</v>
      </c>
      <c r="H1034" s="208">
        <v>-154</v>
      </c>
      <c r="I1034" s="209"/>
      <c r="L1034" s="205"/>
      <c r="M1034" s="210"/>
      <c r="N1034" s="211"/>
      <c r="O1034" s="211"/>
      <c r="P1034" s="211"/>
      <c r="Q1034" s="211"/>
      <c r="R1034" s="211"/>
      <c r="S1034" s="211"/>
      <c r="T1034" s="212"/>
      <c r="AT1034" s="206" t="s">
        <v>175</v>
      </c>
      <c r="AU1034" s="206" t="s">
        <v>88</v>
      </c>
      <c r="AV1034" s="14" t="s">
        <v>181</v>
      </c>
      <c r="AW1034" s="14" t="s">
        <v>36</v>
      </c>
      <c r="AX1034" s="14" t="s">
        <v>80</v>
      </c>
      <c r="AY1034" s="206" t="s">
        <v>166</v>
      </c>
    </row>
    <row r="1035" spans="2:65" s="13" customFormat="1" ht="10.199999999999999">
      <c r="B1035" s="194"/>
      <c r="D1035" s="171" t="s">
        <v>175</v>
      </c>
      <c r="E1035" s="195" t="s">
        <v>1</v>
      </c>
      <c r="F1035" s="196" t="s">
        <v>367</v>
      </c>
      <c r="H1035" s="197">
        <v>1099.4099999999999</v>
      </c>
      <c r="I1035" s="198"/>
      <c r="L1035" s="194"/>
      <c r="M1035" s="199"/>
      <c r="N1035" s="200"/>
      <c r="O1035" s="200"/>
      <c r="P1035" s="200"/>
      <c r="Q1035" s="200"/>
      <c r="R1035" s="200"/>
      <c r="S1035" s="200"/>
      <c r="T1035" s="201"/>
      <c r="AT1035" s="195" t="s">
        <v>175</v>
      </c>
      <c r="AU1035" s="195" t="s">
        <v>88</v>
      </c>
      <c r="AV1035" s="13" t="s">
        <v>173</v>
      </c>
      <c r="AW1035" s="13" t="s">
        <v>36</v>
      </c>
      <c r="AX1035" s="13" t="s">
        <v>21</v>
      </c>
      <c r="AY1035" s="195" t="s">
        <v>166</v>
      </c>
    </row>
    <row r="1036" spans="2:65" s="11" customFormat="1" ht="22.8" customHeight="1">
      <c r="B1036" s="143"/>
      <c r="D1036" s="144" t="s">
        <v>79</v>
      </c>
      <c r="E1036" s="154" t="s">
        <v>2064</v>
      </c>
      <c r="F1036" s="154" t="s">
        <v>2065</v>
      </c>
      <c r="I1036" s="146"/>
      <c r="J1036" s="155">
        <f>BK1036</f>
        <v>0</v>
      </c>
      <c r="L1036" s="143"/>
      <c r="M1036" s="148"/>
      <c r="N1036" s="149"/>
      <c r="O1036" s="149"/>
      <c r="P1036" s="150">
        <f>SUM(P1037:P1047)</f>
        <v>0</v>
      </c>
      <c r="Q1036" s="149"/>
      <c r="R1036" s="150">
        <f>SUM(R1037:R1047)</f>
        <v>0</v>
      </c>
      <c r="S1036" s="149"/>
      <c r="T1036" s="151">
        <f>SUM(T1037:T1047)</f>
        <v>0</v>
      </c>
      <c r="AR1036" s="144" t="s">
        <v>88</v>
      </c>
      <c r="AT1036" s="152" t="s">
        <v>79</v>
      </c>
      <c r="AU1036" s="152" t="s">
        <v>21</v>
      </c>
      <c r="AY1036" s="144" t="s">
        <v>166</v>
      </c>
      <c r="BK1036" s="153">
        <f>SUM(BK1037:BK1047)</f>
        <v>0</v>
      </c>
    </row>
    <row r="1037" spans="2:65" s="1" customFormat="1" ht="16.5" customHeight="1">
      <c r="B1037" s="156"/>
      <c r="C1037" s="179" t="s">
        <v>2066</v>
      </c>
      <c r="D1037" s="179" t="s">
        <v>226</v>
      </c>
      <c r="E1037" s="180" t="s">
        <v>2067</v>
      </c>
      <c r="F1037" s="181" t="s">
        <v>2068</v>
      </c>
      <c r="G1037" s="182" t="s">
        <v>197</v>
      </c>
      <c r="H1037" s="183">
        <v>39.819000000000003</v>
      </c>
      <c r="I1037" s="184"/>
      <c r="J1037" s="185">
        <f>ROUND(I1037*H1037,2)</f>
        <v>0</v>
      </c>
      <c r="K1037" s="181" t="s">
        <v>1</v>
      </c>
      <c r="L1037" s="186"/>
      <c r="M1037" s="187" t="s">
        <v>1</v>
      </c>
      <c r="N1037" s="188" t="s">
        <v>45</v>
      </c>
      <c r="O1037" s="55"/>
      <c r="P1037" s="166">
        <f>O1037*H1037</f>
        <v>0</v>
      </c>
      <c r="Q1037" s="166">
        <v>0</v>
      </c>
      <c r="R1037" s="166">
        <f>Q1037*H1037</f>
        <v>0</v>
      </c>
      <c r="S1037" s="166">
        <v>0</v>
      </c>
      <c r="T1037" s="167">
        <f>S1037*H1037</f>
        <v>0</v>
      </c>
      <c r="AR1037" s="168" t="s">
        <v>273</v>
      </c>
      <c r="AT1037" s="168" t="s">
        <v>226</v>
      </c>
      <c r="AU1037" s="168" t="s">
        <v>88</v>
      </c>
      <c r="AY1037" s="17" t="s">
        <v>166</v>
      </c>
      <c r="BE1037" s="169">
        <f>IF(N1037="základní",J1037,0)</f>
        <v>0</v>
      </c>
      <c r="BF1037" s="169">
        <f>IF(N1037="snížená",J1037,0)</f>
        <v>0</v>
      </c>
      <c r="BG1037" s="169">
        <f>IF(N1037="zákl. přenesená",J1037,0)</f>
        <v>0</v>
      </c>
      <c r="BH1037" s="169">
        <f>IF(N1037="sníž. přenesená",J1037,0)</f>
        <v>0</v>
      </c>
      <c r="BI1037" s="169">
        <f>IF(N1037="nulová",J1037,0)</f>
        <v>0</v>
      </c>
      <c r="BJ1037" s="17" t="s">
        <v>21</v>
      </c>
      <c r="BK1037" s="169">
        <f>ROUND(I1037*H1037,2)</f>
        <v>0</v>
      </c>
      <c r="BL1037" s="17" t="s">
        <v>246</v>
      </c>
      <c r="BM1037" s="168" t="s">
        <v>2069</v>
      </c>
    </row>
    <row r="1038" spans="2:65" s="12" customFormat="1" ht="10.199999999999999">
      <c r="B1038" s="170"/>
      <c r="D1038" s="171" t="s">
        <v>175</v>
      </c>
      <c r="E1038" s="172" t="s">
        <v>1</v>
      </c>
      <c r="F1038" s="173" t="s">
        <v>2070</v>
      </c>
      <c r="H1038" s="174">
        <v>14.691000000000001</v>
      </c>
      <c r="I1038" s="175"/>
      <c r="L1038" s="170"/>
      <c r="M1038" s="176"/>
      <c r="N1038" s="177"/>
      <c r="O1038" s="177"/>
      <c r="P1038" s="177"/>
      <c r="Q1038" s="177"/>
      <c r="R1038" s="177"/>
      <c r="S1038" s="177"/>
      <c r="T1038" s="178"/>
      <c r="AT1038" s="172" t="s">
        <v>175</v>
      </c>
      <c r="AU1038" s="172" t="s">
        <v>88</v>
      </c>
      <c r="AV1038" s="12" t="s">
        <v>88</v>
      </c>
      <c r="AW1038" s="12" t="s">
        <v>36</v>
      </c>
      <c r="AX1038" s="12" t="s">
        <v>80</v>
      </c>
      <c r="AY1038" s="172" t="s">
        <v>166</v>
      </c>
    </row>
    <row r="1039" spans="2:65" s="12" customFormat="1" ht="10.199999999999999">
      <c r="B1039" s="170"/>
      <c r="D1039" s="171" t="s">
        <v>175</v>
      </c>
      <c r="E1039" s="172" t="s">
        <v>1</v>
      </c>
      <c r="F1039" s="173" t="s">
        <v>1004</v>
      </c>
      <c r="H1039" s="174">
        <v>2.0529999999999999</v>
      </c>
      <c r="I1039" s="175"/>
      <c r="L1039" s="170"/>
      <c r="M1039" s="176"/>
      <c r="N1039" s="177"/>
      <c r="O1039" s="177"/>
      <c r="P1039" s="177"/>
      <c r="Q1039" s="177"/>
      <c r="R1039" s="177"/>
      <c r="S1039" s="177"/>
      <c r="T1039" s="178"/>
      <c r="AT1039" s="172" t="s">
        <v>175</v>
      </c>
      <c r="AU1039" s="172" t="s">
        <v>88</v>
      </c>
      <c r="AV1039" s="12" t="s">
        <v>88</v>
      </c>
      <c r="AW1039" s="12" t="s">
        <v>36</v>
      </c>
      <c r="AX1039" s="12" t="s">
        <v>80</v>
      </c>
      <c r="AY1039" s="172" t="s">
        <v>166</v>
      </c>
    </row>
    <row r="1040" spans="2:65" s="12" customFormat="1" ht="10.199999999999999">
      <c r="B1040" s="170"/>
      <c r="D1040" s="171" t="s">
        <v>175</v>
      </c>
      <c r="E1040" s="172" t="s">
        <v>1</v>
      </c>
      <c r="F1040" s="173" t="s">
        <v>2071</v>
      </c>
      <c r="H1040" s="174">
        <v>8.1669999999999998</v>
      </c>
      <c r="I1040" s="175"/>
      <c r="L1040" s="170"/>
      <c r="M1040" s="176"/>
      <c r="N1040" s="177"/>
      <c r="O1040" s="177"/>
      <c r="P1040" s="177"/>
      <c r="Q1040" s="177"/>
      <c r="R1040" s="177"/>
      <c r="S1040" s="177"/>
      <c r="T1040" s="178"/>
      <c r="AT1040" s="172" t="s">
        <v>175</v>
      </c>
      <c r="AU1040" s="172" t="s">
        <v>88</v>
      </c>
      <c r="AV1040" s="12" t="s">
        <v>88</v>
      </c>
      <c r="AW1040" s="12" t="s">
        <v>36</v>
      </c>
      <c r="AX1040" s="12" t="s">
        <v>80</v>
      </c>
      <c r="AY1040" s="172" t="s">
        <v>166</v>
      </c>
    </row>
    <row r="1041" spans="2:65" s="12" customFormat="1" ht="10.199999999999999">
      <c r="B1041" s="170"/>
      <c r="D1041" s="171" t="s">
        <v>175</v>
      </c>
      <c r="E1041" s="172" t="s">
        <v>1</v>
      </c>
      <c r="F1041" s="173" t="s">
        <v>2072</v>
      </c>
      <c r="H1041" s="174">
        <v>5.9009999999999998</v>
      </c>
      <c r="I1041" s="175"/>
      <c r="L1041" s="170"/>
      <c r="M1041" s="176"/>
      <c r="N1041" s="177"/>
      <c r="O1041" s="177"/>
      <c r="P1041" s="177"/>
      <c r="Q1041" s="177"/>
      <c r="R1041" s="177"/>
      <c r="S1041" s="177"/>
      <c r="T1041" s="178"/>
      <c r="AT1041" s="172" t="s">
        <v>175</v>
      </c>
      <c r="AU1041" s="172" t="s">
        <v>88</v>
      </c>
      <c r="AV1041" s="12" t="s">
        <v>88</v>
      </c>
      <c r="AW1041" s="12" t="s">
        <v>36</v>
      </c>
      <c r="AX1041" s="12" t="s">
        <v>80</v>
      </c>
      <c r="AY1041" s="172" t="s">
        <v>166</v>
      </c>
    </row>
    <row r="1042" spans="2:65" s="12" customFormat="1" ht="10.199999999999999">
      <c r="B1042" s="170"/>
      <c r="D1042" s="171" t="s">
        <v>175</v>
      </c>
      <c r="E1042" s="172" t="s">
        <v>1</v>
      </c>
      <c r="F1042" s="173" t="s">
        <v>2073</v>
      </c>
      <c r="H1042" s="174">
        <v>5.8760000000000003</v>
      </c>
      <c r="I1042" s="175"/>
      <c r="L1042" s="170"/>
      <c r="M1042" s="176"/>
      <c r="N1042" s="177"/>
      <c r="O1042" s="177"/>
      <c r="P1042" s="177"/>
      <c r="Q1042" s="177"/>
      <c r="R1042" s="177"/>
      <c r="S1042" s="177"/>
      <c r="T1042" s="178"/>
      <c r="AT1042" s="172" t="s">
        <v>175</v>
      </c>
      <c r="AU1042" s="172" t="s">
        <v>88</v>
      </c>
      <c r="AV1042" s="12" t="s">
        <v>88</v>
      </c>
      <c r="AW1042" s="12" t="s">
        <v>36</v>
      </c>
      <c r="AX1042" s="12" t="s">
        <v>80</v>
      </c>
      <c r="AY1042" s="172" t="s">
        <v>166</v>
      </c>
    </row>
    <row r="1043" spans="2:65" s="12" customFormat="1" ht="10.199999999999999">
      <c r="B1043" s="170"/>
      <c r="D1043" s="171" t="s">
        <v>175</v>
      </c>
      <c r="E1043" s="172" t="s">
        <v>1</v>
      </c>
      <c r="F1043" s="173" t="s">
        <v>2074</v>
      </c>
      <c r="H1043" s="174">
        <v>3.1309999999999998</v>
      </c>
      <c r="I1043" s="175"/>
      <c r="L1043" s="170"/>
      <c r="M1043" s="176"/>
      <c r="N1043" s="177"/>
      <c r="O1043" s="177"/>
      <c r="P1043" s="177"/>
      <c r="Q1043" s="177"/>
      <c r="R1043" s="177"/>
      <c r="S1043" s="177"/>
      <c r="T1043" s="178"/>
      <c r="AT1043" s="172" t="s">
        <v>175</v>
      </c>
      <c r="AU1043" s="172" t="s">
        <v>88</v>
      </c>
      <c r="AV1043" s="12" t="s">
        <v>88</v>
      </c>
      <c r="AW1043" s="12" t="s">
        <v>36</v>
      </c>
      <c r="AX1043" s="12" t="s">
        <v>80</v>
      </c>
      <c r="AY1043" s="172" t="s">
        <v>166</v>
      </c>
    </row>
    <row r="1044" spans="2:65" s="13" customFormat="1" ht="10.199999999999999">
      <c r="B1044" s="194"/>
      <c r="D1044" s="171" t="s">
        <v>175</v>
      </c>
      <c r="E1044" s="195" t="s">
        <v>1</v>
      </c>
      <c r="F1044" s="196" t="s">
        <v>367</v>
      </c>
      <c r="H1044" s="197">
        <v>39.819000000000003</v>
      </c>
      <c r="I1044" s="198"/>
      <c r="L1044" s="194"/>
      <c r="M1044" s="199"/>
      <c r="N1044" s="200"/>
      <c r="O1044" s="200"/>
      <c r="P1044" s="200"/>
      <c r="Q1044" s="200"/>
      <c r="R1044" s="200"/>
      <c r="S1044" s="200"/>
      <c r="T1044" s="201"/>
      <c r="AT1044" s="195" t="s">
        <v>175</v>
      </c>
      <c r="AU1044" s="195" t="s">
        <v>88</v>
      </c>
      <c r="AV1044" s="13" t="s">
        <v>173</v>
      </c>
      <c r="AW1044" s="13" t="s">
        <v>36</v>
      </c>
      <c r="AX1044" s="13" t="s">
        <v>21</v>
      </c>
      <c r="AY1044" s="195" t="s">
        <v>166</v>
      </c>
    </row>
    <row r="1045" spans="2:65" s="1" customFormat="1" ht="16.5" customHeight="1">
      <c r="B1045" s="156"/>
      <c r="C1045" s="179" t="s">
        <v>2075</v>
      </c>
      <c r="D1045" s="179" t="s">
        <v>226</v>
      </c>
      <c r="E1045" s="180" t="s">
        <v>2076</v>
      </c>
      <c r="F1045" s="181" t="s">
        <v>2077</v>
      </c>
      <c r="G1045" s="182" t="s">
        <v>197</v>
      </c>
      <c r="H1045" s="183">
        <v>11.753</v>
      </c>
      <c r="I1045" s="184"/>
      <c r="J1045" s="185">
        <f>ROUND(I1045*H1045,2)</f>
        <v>0</v>
      </c>
      <c r="K1045" s="181" t="s">
        <v>1</v>
      </c>
      <c r="L1045" s="186"/>
      <c r="M1045" s="187" t="s">
        <v>1</v>
      </c>
      <c r="N1045" s="188" t="s">
        <v>45</v>
      </c>
      <c r="O1045" s="55"/>
      <c r="P1045" s="166">
        <f>O1045*H1045</f>
        <v>0</v>
      </c>
      <c r="Q1045" s="166">
        <v>0</v>
      </c>
      <c r="R1045" s="166">
        <f>Q1045*H1045</f>
        <v>0</v>
      </c>
      <c r="S1045" s="166">
        <v>0</v>
      </c>
      <c r="T1045" s="167">
        <f>S1045*H1045</f>
        <v>0</v>
      </c>
      <c r="AR1045" s="168" t="s">
        <v>273</v>
      </c>
      <c r="AT1045" s="168" t="s">
        <v>226</v>
      </c>
      <c r="AU1045" s="168" t="s">
        <v>88</v>
      </c>
      <c r="AY1045" s="17" t="s">
        <v>166</v>
      </c>
      <c r="BE1045" s="169">
        <f>IF(N1045="základní",J1045,0)</f>
        <v>0</v>
      </c>
      <c r="BF1045" s="169">
        <f>IF(N1045="snížená",J1045,0)</f>
        <v>0</v>
      </c>
      <c r="BG1045" s="169">
        <f>IF(N1045="zákl. přenesená",J1045,0)</f>
        <v>0</v>
      </c>
      <c r="BH1045" s="169">
        <f>IF(N1045="sníž. přenesená",J1045,0)</f>
        <v>0</v>
      </c>
      <c r="BI1045" s="169">
        <f>IF(N1045="nulová",J1045,0)</f>
        <v>0</v>
      </c>
      <c r="BJ1045" s="17" t="s">
        <v>21</v>
      </c>
      <c r="BK1045" s="169">
        <f>ROUND(I1045*H1045,2)</f>
        <v>0</v>
      </c>
      <c r="BL1045" s="17" t="s">
        <v>246</v>
      </c>
      <c r="BM1045" s="168" t="s">
        <v>2078</v>
      </c>
    </row>
    <row r="1046" spans="2:65" s="12" customFormat="1" ht="10.199999999999999">
      <c r="B1046" s="170"/>
      <c r="D1046" s="171" t="s">
        <v>175</v>
      </c>
      <c r="E1046" s="172" t="s">
        <v>1</v>
      </c>
      <c r="F1046" s="173" t="s">
        <v>2079</v>
      </c>
      <c r="H1046" s="174">
        <v>11.753</v>
      </c>
      <c r="I1046" s="175"/>
      <c r="L1046" s="170"/>
      <c r="M1046" s="176"/>
      <c r="N1046" s="177"/>
      <c r="O1046" s="177"/>
      <c r="P1046" s="177"/>
      <c r="Q1046" s="177"/>
      <c r="R1046" s="177"/>
      <c r="S1046" s="177"/>
      <c r="T1046" s="178"/>
      <c r="AT1046" s="172" t="s">
        <v>175</v>
      </c>
      <c r="AU1046" s="172" t="s">
        <v>88</v>
      </c>
      <c r="AV1046" s="12" t="s">
        <v>88</v>
      </c>
      <c r="AW1046" s="12" t="s">
        <v>36</v>
      </c>
      <c r="AX1046" s="12" t="s">
        <v>21</v>
      </c>
      <c r="AY1046" s="172" t="s">
        <v>166</v>
      </c>
    </row>
    <row r="1047" spans="2:65" s="1" customFormat="1" ht="36" customHeight="1">
      <c r="B1047" s="156"/>
      <c r="C1047" s="157" t="s">
        <v>2080</v>
      </c>
      <c r="D1047" s="157" t="s">
        <v>168</v>
      </c>
      <c r="E1047" s="158" t="s">
        <v>2081</v>
      </c>
      <c r="F1047" s="159" t="s">
        <v>2082</v>
      </c>
      <c r="G1047" s="160" t="s">
        <v>620</v>
      </c>
      <c r="H1047" s="204"/>
      <c r="I1047" s="162"/>
      <c r="J1047" s="163">
        <f>ROUND(I1047*H1047,2)</f>
        <v>0</v>
      </c>
      <c r="K1047" s="159" t="s">
        <v>172</v>
      </c>
      <c r="L1047" s="32"/>
      <c r="M1047" s="164" t="s">
        <v>1</v>
      </c>
      <c r="N1047" s="165" t="s">
        <v>45</v>
      </c>
      <c r="O1047" s="55"/>
      <c r="P1047" s="166">
        <f>O1047*H1047</f>
        <v>0</v>
      </c>
      <c r="Q1047" s="166">
        <v>0</v>
      </c>
      <c r="R1047" s="166">
        <f>Q1047*H1047</f>
        <v>0</v>
      </c>
      <c r="S1047" s="166">
        <v>0</v>
      </c>
      <c r="T1047" s="167">
        <f>S1047*H1047</f>
        <v>0</v>
      </c>
      <c r="AR1047" s="168" t="s">
        <v>246</v>
      </c>
      <c r="AT1047" s="168" t="s">
        <v>168</v>
      </c>
      <c r="AU1047" s="168" t="s">
        <v>88</v>
      </c>
      <c r="AY1047" s="17" t="s">
        <v>166</v>
      </c>
      <c r="BE1047" s="169">
        <f>IF(N1047="základní",J1047,0)</f>
        <v>0</v>
      </c>
      <c r="BF1047" s="169">
        <f>IF(N1047="snížená",J1047,0)</f>
        <v>0</v>
      </c>
      <c r="BG1047" s="169">
        <f>IF(N1047="zákl. přenesená",J1047,0)</f>
        <v>0</v>
      </c>
      <c r="BH1047" s="169">
        <f>IF(N1047="sníž. přenesená",J1047,0)</f>
        <v>0</v>
      </c>
      <c r="BI1047" s="169">
        <f>IF(N1047="nulová",J1047,0)</f>
        <v>0</v>
      </c>
      <c r="BJ1047" s="17" t="s">
        <v>21</v>
      </c>
      <c r="BK1047" s="169">
        <f>ROUND(I1047*H1047,2)</f>
        <v>0</v>
      </c>
      <c r="BL1047" s="17" t="s">
        <v>246</v>
      </c>
      <c r="BM1047" s="168" t="s">
        <v>2083</v>
      </c>
    </row>
    <row r="1048" spans="2:65" s="11" customFormat="1" ht="22.8" customHeight="1">
      <c r="B1048" s="143"/>
      <c r="D1048" s="144" t="s">
        <v>79</v>
      </c>
      <c r="E1048" s="154" t="s">
        <v>538</v>
      </c>
      <c r="F1048" s="154" t="s">
        <v>539</v>
      </c>
      <c r="I1048" s="146"/>
      <c r="J1048" s="155">
        <f>BK1048</f>
        <v>0</v>
      </c>
      <c r="L1048" s="143"/>
      <c r="M1048" s="148"/>
      <c r="N1048" s="149"/>
      <c r="O1048" s="149"/>
      <c r="P1048" s="150">
        <f>SUM(P1049:P1053)</f>
        <v>0</v>
      </c>
      <c r="Q1048" s="149"/>
      <c r="R1048" s="150">
        <f>SUM(R1049:R1053)</f>
        <v>0.26423785999999999</v>
      </c>
      <c r="S1048" s="149"/>
      <c r="T1048" s="151">
        <f>SUM(T1049:T1053)</f>
        <v>0</v>
      </c>
      <c r="AR1048" s="144" t="s">
        <v>88</v>
      </c>
      <c r="AT1048" s="152" t="s">
        <v>79</v>
      </c>
      <c r="AU1048" s="152" t="s">
        <v>21</v>
      </c>
      <c r="AY1048" s="144" t="s">
        <v>166</v>
      </c>
      <c r="BK1048" s="153">
        <f>SUM(BK1049:BK1053)</f>
        <v>0</v>
      </c>
    </row>
    <row r="1049" spans="2:65" s="1" customFormat="1" ht="36" customHeight="1">
      <c r="B1049" s="156"/>
      <c r="C1049" s="157" t="s">
        <v>2084</v>
      </c>
      <c r="D1049" s="157" t="s">
        <v>168</v>
      </c>
      <c r="E1049" s="158" t="s">
        <v>2085</v>
      </c>
      <c r="F1049" s="159" t="s">
        <v>2086</v>
      </c>
      <c r="G1049" s="160" t="s">
        <v>197</v>
      </c>
      <c r="H1049" s="161">
        <v>7.5259999999999998</v>
      </c>
      <c r="I1049" s="162"/>
      <c r="J1049" s="163">
        <f>ROUND(I1049*H1049,2)</f>
        <v>0</v>
      </c>
      <c r="K1049" s="159" t="s">
        <v>1</v>
      </c>
      <c r="L1049" s="32"/>
      <c r="M1049" s="164" t="s">
        <v>1</v>
      </c>
      <c r="N1049" s="165" t="s">
        <v>45</v>
      </c>
      <c r="O1049" s="55"/>
      <c r="P1049" s="166">
        <f>O1049*H1049</f>
        <v>0</v>
      </c>
      <c r="Q1049" s="166">
        <v>3.5110000000000002E-2</v>
      </c>
      <c r="R1049" s="166">
        <f>Q1049*H1049</f>
        <v>0.26423785999999999</v>
      </c>
      <c r="S1049" s="166">
        <v>0</v>
      </c>
      <c r="T1049" s="167">
        <f>S1049*H1049</f>
        <v>0</v>
      </c>
      <c r="AR1049" s="168" t="s">
        <v>246</v>
      </c>
      <c r="AT1049" s="168" t="s">
        <v>168</v>
      </c>
      <c r="AU1049" s="168" t="s">
        <v>88</v>
      </c>
      <c r="AY1049" s="17" t="s">
        <v>166</v>
      </c>
      <c r="BE1049" s="169">
        <f>IF(N1049="základní",J1049,0)</f>
        <v>0</v>
      </c>
      <c r="BF1049" s="169">
        <f>IF(N1049="snížená",J1049,0)</f>
        <v>0</v>
      </c>
      <c r="BG1049" s="169">
        <f>IF(N1049="zákl. přenesená",J1049,0)</f>
        <v>0</v>
      </c>
      <c r="BH1049" s="169">
        <f>IF(N1049="sníž. přenesená",J1049,0)</f>
        <v>0</v>
      </c>
      <c r="BI1049" s="169">
        <f>IF(N1049="nulová",J1049,0)</f>
        <v>0</v>
      </c>
      <c r="BJ1049" s="17" t="s">
        <v>21</v>
      </c>
      <c r="BK1049" s="169">
        <f>ROUND(I1049*H1049,2)</f>
        <v>0</v>
      </c>
      <c r="BL1049" s="17" t="s">
        <v>246</v>
      </c>
      <c r="BM1049" s="168" t="s">
        <v>2087</v>
      </c>
    </row>
    <row r="1050" spans="2:65" s="12" customFormat="1" ht="10.199999999999999">
      <c r="B1050" s="170"/>
      <c r="D1050" s="171" t="s">
        <v>175</v>
      </c>
      <c r="E1050" s="172" t="s">
        <v>1</v>
      </c>
      <c r="F1050" s="173" t="s">
        <v>2088</v>
      </c>
      <c r="H1050" s="174">
        <v>2.5339999999999998</v>
      </c>
      <c r="I1050" s="175"/>
      <c r="L1050" s="170"/>
      <c r="M1050" s="176"/>
      <c r="N1050" s="177"/>
      <c r="O1050" s="177"/>
      <c r="P1050" s="177"/>
      <c r="Q1050" s="177"/>
      <c r="R1050" s="177"/>
      <c r="S1050" s="177"/>
      <c r="T1050" s="178"/>
      <c r="AT1050" s="172" t="s">
        <v>175</v>
      </c>
      <c r="AU1050" s="172" t="s">
        <v>88</v>
      </c>
      <c r="AV1050" s="12" t="s">
        <v>88</v>
      </c>
      <c r="AW1050" s="12" t="s">
        <v>36</v>
      </c>
      <c r="AX1050" s="12" t="s">
        <v>80</v>
      </c>
      <c r="AY1050" s="172" t="s">
        <v>166</v>
      </c>
    </row>
    <row r="1051" spans="2:65" s="12" customFormat="1" ht="10.199999999999999">
      <c r="B1051" s="170"/>
      <c r="D1051" s="171" t="s">
        <v>175</v>
      </c>
      <c r="E1051" s="172" t="s">
        <v>1</v>
      </c>
      <c r="F1051" s="173" t="s">
        <v>2089</v>
      </c>
      <c r="H1051" s="174">
        <v>4.992</v>
      </c>
      <c r="I1051" s="175"/>
      <c r="L1051" s="170"/>
      <c r="M1051" s="176"/>
      <c r="N1051" s="177"/>
      <c r="O1051" s="177"/>
      <c r="P1051" s="177"/>
      <c r="Q1051" s="177"/>
      <c r="R1051" s="177"/>
      <c r="S1051" s="177"/>
      <c r="T1051" s="178"/>
      <c r="AT1051" s="172" t="s">
        <v>175</v>
      </c>
      <c r="AU1051" s="172" t="s">
        <v>88</v>
      </c>
      <c r="AV1051" s="12" t="s">
        <v>88</v>
      </c>
      <c r="AW1051" s="12" t="s">
        <v>36</v>
      </c>
      <c r="AX1051" s="12" t="s">
        <v>80</v>
      </c>
      <c r="AY1051" s="172" t="s">
        <v>166</v>
      </c>
    </row>
    <row r="1052" spans="2:65" s="13" customFormat="1" ht="10.199999999999999">
      <c r="B1052" s="194"/>
      <c r="D1052" s="171" t="s">
        <v>175</v>
      </c>
      <c r="E1052" s="195" t="s">
        <v>1</v>
      </c>
      <c r="F1052" s="196" t="s">
        <v>367</v>
      </c>
      <c r="H1052" s="197">
        <v>7.5259999999999998</v>
      </c>
      <c r="I1052" s="198"/>
      <c r="L1052" s="194"/>
      <c r="M1052" s="199"/>
      <c r="N1052" s="200"/>
      <c r="O1052" s="200"/>
      <c r="P1052" s="200"/>
      <c r="Q1052" s="200"/>
      <c r="R1052" s="200"/>
      <c r="S1052" s="200"/>
      <c r="T1052" s="201"/>
      <c r="AT1052" s="195" t="s">
        <v>175</v>
      </c>
      <c r="AU1052" s="195" t="s">
        <v>88</v>
      </c>
      <c r="AV1052" s="13" t="s">
        <v>173</v>
      </c>
      <c r="AW1052" s="13" t="s">
        <v>36</v>
      </c>
      <c r="AX1052" s="13" t="s">
        <v>21</v>
      </c>
      <c r="AY1052" s="195" t="s">
        <v>166</v>
      </c>
    </row>
    <row r="1053" spans="2:65" s="1" customFormat="1" ht="36" customHeight="1">
      <c r="B1053" s="156"/>
      <c r="C1053" s="157" t="s">
        <v>2090</v>
      </c>
      <c r="D1053" s="157" t="s">
        <v>168</v>
      </c>
      <c r="E1053" s="158" t="s">
        <v>2091</v>
      </c>
      <c r="F1053" s="159" t="s">
        <v>2092</v>
      </c>
      <c r="G1053" s="160" t="s">
        <v>191</v>
      </c>
      <c r="H1053" s="161">
        <v>0.26400000000000001</v>
      </c>
      <c r="I1053" s="162"/>
      <c r="J1053" s="163">
        <f>ROUND(I1053*H1053,2)</f>
        <v>0</v>
      </c>
      <c r="K1053" s="159" t="s">
        <v>172</v>
      </c>
      <c r="L1053" s="32"/>
      <c r="M1053" s="164" t="s">
        <v>1</v>
      </c>
      <c r="N1053" s="165" t="s">
        <v>45</v>
      </c>
      <c r="O1053" s="55"/>
      <c r="P1053" s="166">
        <f>O1053*H1053</f>
        <v>0</v>
      </c>
      <c r="Q1053" s="166">
        <v>0</v>
      </c>
      <c r="R1053" s="166">
        <f>Q1053*H1053</f>
        <v>0</v>
      </c>
      <c r="S1053" s="166">
        <v>0</v>
      </c>
      <c r="T1053" s="167">
        <f>S1053*H1053</f>
        <v>0</v>
      </c>
      <c r="AR1053" s="168" t="s">
        <v>246</v>
      </c>
      <c r="AT1053" s="168" t="s">
        <v>168</v>
      </c>
      <c r="AU1053" s="168" t="s">
        <v>88</v>
      </c>
      <c r="AY1053" s="17" t="s">
        <v>166</v>
      </c>
      <c r="BE1053" s="169">
        <f>IF(N1053="základní",J1053,0)</f>
        <v>0</v>
      </c>
      <c r="BF1053" s="169">
        <f>IF(N1053="snížená",J1053,0)</f>
        <v>0</v>
      </c>
      <c r="BG1053" s="169">
        <f>IF(N1053="zákl. přenesená",J1053,0)</f>
        <v>0</v>
      </c>
      <c r="BH1053" s="169">
        <f>IF(N1053="sníž. přenesená",J1053,0)</f>
        <v>0</v>
      </c>
      <c r="BI1053" s="169">
        <f>IF(N1053="nulová",J1053,0)</f>
        <v>0</v>
      </c>
      <c r="BJ1053" s="17" t="s">
        <v>21</v>
      </c>
      <c r="BK1053" s="169">
        <f>ROUND(I1053*H1053,2)</f>
        <v>0</v>
      </c>
      <c r="BL1053" s="17" t="s">
        <v>246</v>
      </c>
      <c r="BM1053" s="168" t="s">
        <v>2093</v>
      </c>
    </row>
    <row r="1054" spans="2:65" s="11" customFormat="1" ht="25.95" customHeight="1">
      <c r="B1054" s="143"/>
      <c r="D1054" s="144" t="s">
        <v>79</v>
      </c>
      <c r="E1054" s="145" t="s">
        <v>226</v>
      </c>
      <c r="F1054" s="145" t="s">
        <v>549</v>
      </c>
      <c r="I1054" s="146"/>
      <c r="J1054" s="147">
        <f>BK1054</f>
        <v>0</v>
      </c>
      <c r="L1054" s="143"/>
      <c r="M1054" s="148"/>
      <c r="N1054" s="149"/>
      <c r="O1054" s="149"/>
      <c r="P1054" s="150">
        <f>P1055</f>
        <v>0</v>
      </c>
      <c r="Q1054" s="149"/>
      <c r="R1054" s="150">
        <f>R1055</f>
        <v>0</v>
      </c>
      <c r="S1054" s="149"/>
      <c r="T1054" s="151">
        <f>T1055</f>
        <v>0</v>
      </c>
      <c r="AR1054" s="144" t="s">
        <v>181</v>
      </c>
      <c r="AT1054" s="152" t="s">
        <v>79</v>
      </c>
      <c r="AU1054" s="152" t="s">
        <v>80</v>
      </c>
      <c r="AY1054" s="144" t="s">
        <v>166</v>
      </c>
      <c r="BK1054" s="153">
        <f>BK1055</f>
        <v>0</v>
      </c>
    </row>
    <row r="1055" spans="2:65" s="11" customFormat="1" ht="22.8" customHeight="1">
      <c r="B1055" s="143"/>
      <c r="D1055" s="144" t="s">
        <v>79</v>
      </c>
      <c r="E1055" s="154" t="s">
        <v>2094</v>
      </c>
      <c r="F1055" s="154" t="s">
        <v>2095</v>
      </c>
      <c r="I1055" s="146"/>
      <c r="J1055" s="155">
        <f>BK1055</f>
        <v>0</v>
      </c>
      <c r="L1055" s="143"/>
      <c r="M1055" s="148"/>
      <c r="N1055" s="149"/>
      <c r="O1055" s="149"/>
      <c r="P1055" s="150">
        <f>SUM(P1056:P1066)</f>
        <v>0</v>
      </c>
      <c r="Q1055" s="149"/>
      <c r="R1055" s="150">
        <f>SUM(R1056:R1066)</f>
        <v>0</v>
      </c>
      <c r="S1055" s="149"/>
      <c r="T1055" s="151">
        <f>SUM(T1056:T1066)</f>
        <v>0</v>
      </c>
      <c r="AR1055" s="144" t="s">
        <v>181</v>
      </c>
      <c r="AT1055" s="152" t="s">
        <v>79</v>
      </c>
      <c r="AU1055" s="152" t="s">
        <v>21</v>
      </c>
      <c r="AY1055" s="144" t="s">
        <v>166</v>
      </c>
      <c r="BK1055" s="153">
        <f>SUM(BK1056:BK1066)</f>
        <v>0</v>
      </c>
    </row>
    <row r="1056" spans="2:65" s="1" customFormat="1" ht="16.5" customHeight="1">
      <c r="B1056" s="156"/>
      <c r="C1056" s="179" t="s">
        <v>2096</v>
      </c>
      <c r="D1056" s="179" t="s">
        <v>226</v>
      </c>
      <c r="E1056" s="180" t="s">
        <v>2097</v>
      </c>
      <c r="F1056" s="181" t="s">
        <v>2098</v>
      </c>
      <c r="G1056" s="182" t="s">
        <v>242</v>
      </c>
      <c r="H1056" s="183">
        <v>2</v>
      </c>
      <c r="I1056" s="184"/>
      <c r="J1056" s="185">
        <f t="shared" ref="J1056:J1066" si="50">ROUND(I1056*H1056,2)</f>
        <v>0</v>
      </c>
      <c r="K1056" s="181" t="s">
        <v>1</v>
      </c>
      <c r="L1056" s="186"/>
      <c r="M1056" s="187" t="s">
        <v>1</v>
      </c>
      <c r="N1056" s="188" t="s">
        <v>45</v>
      </c>
      <c r="O1056" s="55"/>
      <c r="P1056" s="166">
        <f t="shared" ref="P1056:P1066" si="51">O1056*H1056</f>
        <v>0</v>
      </c>
      <c r="Q1056" s="166">
        <v>0</v>
      </c>
      <c r="R1056" s="166">
        <f t="shared" ref="R1056:R1066" si="52">Q1056*H1056</f>
        <v>0</v>
      </c>
      <c r="S1056" s="166">
        <v>0</v>
      </c>
      <c r="T1056" s="167">
        <f t="shared" ref="T1056:T1066" si="53">S1056*H1056</f>
        <v>0</v>
      </c>
      <c r="AR1056" s="168" t="s">
        <v>555</v>
      </c>
      <c r="AT1056" s="168" t="s">
        <v>226</v>
      </c>
      <c r="AU1056" s="168" t="s">
        <v>88</v>
      </c>
      <c r="AY1056" s="17" t="s">
        <v>166</v>
      </c>
      <c r="BE1056" s="169">
        <f t="shared" ref="BE1056:BE1066" si="54">IF(N1056="základní",J1056,0)</f>
        <v>0</v>
      </c>
      <c r="BF1056" s="169">
        <f t="shared" ref="BF1056:BF1066" si="55">IF(N1056="snížená",J1056,0)</f>
        <v>0</v>
      </c>
      <c r="BG1056" s="169">
        <f t="shared" ref="BG1056:BG1066" si="56">IF(N1056="zákl. přenesená",J1056,0)</f>
        <v>0</v>
      </c>
      <c r="BH1056" s="169">
        <f t="shared" ref="BH1056:BH1066" si="57">IF(N1056="sníž. přenesená",J1056,0)</f>
        <v>0</v>
      </c>
      <c r="BI1056" s="169">
        <f t="shared" ref="BI1056:BI1066" si="58">IF(N1056="nulová",J1056,0)</f>
        <v>0</v>
      </c>
      <c r="BJ1056" s="17" t="s">
        <v>21</v>
      </c>
      <c r="BK1056" s="169">
        <f t="shared" ref="BK1056:BK1066" si="59">ROUND(I1056*H1056,2)</f>
        <v>0</v>
      </c>
      <c r="BL1056" s="17" t="s">
        <v>556</v>
      </c>
      <c r="BM1056" s="168" t="s">
        <v>2099</v>
      </c>
    </row>
    <row r="1057" spans="2:65" s="1" customFormat="1" ht="16.5" customHeight="1">
      <c r="B1057" s="156"/>
      <c r="C1057" s="179" t="s">
        <v>2100</v>
      </c>
      <c r="D1057" s="179" t="s">
        <v>226</v>
      </c>
      <c r="E1057" s="180" t="s">
        <v>2101</v>
      </c>
      <c r="F1057" s="181" t="s">
        <v>2102</v>
      </c>
      <c r="G1057" s="182" t="s">
        <v>223</v>
      </c>
      <c r="H1057" s="183">
        <v>1</v>
      </c>
      <c r="I1057" s="184"/>
      <c r="J1057" s="185">
        <f t="shared" si="50"/>
        <v>0</v>
      </c>
      <c r="K1057" s="181" t="s">
        <v>1</v>
      </c>
      <c r="L1057" s="186"/>
      <c r="M1057" s="187" t="s">
        <v>1</v>
      </c>
      <c r="N1057" s="188" t="s">
        <v>45</v>
      </c>
      <c r="O1057" s="55"/>
      <c r="P1057" s="166">
        <f t="shared" si="51"/>
        <v>0</v>
      </c>
      <c r="Q1057" s="166">
        <v>0</v>
      </c>
      <c r="R1057" s="166">
        <f t="shared" si="52"/>
        <v>0</v>
      </c>
      <c r="S1057" s="166">
        <v>0</v>
      </c>
      <c r="T1057" s="167">
        <f t="shared" si="53"/>
        <v>0</v>
      </c>
      <c r="AR1057" s="168" t="s">
        <v>555</v>
      </c>
      <c r="AT1057" s="168" t="s">
        <v>226</v>
      </c>
      <c r="AU1057" s="168" t="s">
        <v>88</v>
      </c>
      <c r="AY1057" s="17" t="s">
        <v>166</v>
      </c>
      <c r="BE1057" s="169">
        <f t="shared" si="54"/>
        <v>0</v>
      </c>
      <c r="BF1057" s="169">
        <f t="shared" si="55"/>
        <v>0</v>
      </c>
      <c r="BG1057" s="169">
        <f t="shared" si="56"/>
        <v>0</v>
      </c>
      <c r="BH1057" s="169">
        <f t="shared" si="57"/>
        <v>0</v>
      </c>
      <c r="BI1057" s="169">
        <f t="shared" si="58"/>
        <v>0</v>
      </c>
      <c r="BJ1057" s="17" t="s">
        <v>21</v>
      </c>
      <c r="BK1057" s="169">
        <f t="shared" si="59"/>
        <v>0</v>
      </c>
      <c r="BL1057" s="17" t="s">
        <v>556</v>
      </c>
      <c r="BM1057" s="168" t="s">
        <v>2103</v>
      </c>
    </row>
    <row r="1058" spans="2:65" s="1" customFormat="1" ht="16.5" customHeight="1">
      <c r="B1058" s="156"/>
      <c r="C1058" s="179" t="s">
        <v>2104</v>
      </c>
      <c r="D1058" s="179" t="s">
        <v>226</v>
      </c>
      <c r="E1058" s="180" t="s">
        <v>2105</v>
      </c>
      <c r="F1058" s="181" t="s">
        <v>2106</v>
      </c>
      <c r="G1058" s="182" t="s">
        <v>223</v>
      </c>
      <c r="H1058" s="183">
        <v>9</v>
      </c>
      <c r="I1058" s="184"/>
      <c r="J1058" s="185">
        <f t="shared" si="50"/>
        <v>0</v>
      </c>
      <c r="K1058" s="181" t="s">
        <v>1</v>
      </c>
      <c r="L1058" s="186"/>
      <c r="M1058" s="187" t="s">
        <v>1</v>
      </c>
      <c r="N1058" s="188" t="s">
        <v>45</v>
      </c>
      <c r="O1058" s="55"/>
      <c r="P1058" s="166">
        <f t="shared" si="51"/>
        <v>0</v>
      </c>
      <c r="Q1058" s="166">
        <v>0</v>
      </c>
      <c r="R1058" s="166">
        <f t="shared" si="52"/>
        <v>0</v>
      </c>
      <c r="S1058" s="166">
        <v>0</v>
      </c>
      <c r="T1058" s="167">
        <f t="shared" si="53"/>
        <v>0</v>
      </c>
      <c r="AR1058" s="168" t="s">
        <v>555</v>
      </c>
      <c r="AT1058" s="168" t="s">
        <v>226</v>
      </c>
      <c r="AU1058" s="168" t="s">
        <v>88</v>
      </c>
      <c r="AY1058" s="17" t="s">
        <v>166</v>
      </c>
      <c r="BE1058" s="169">
        <f t="shared" si="54"/>
        <v>0</v>
      </c>
      <c r="BF1058" s="169">
        <f t="shared" si="55"/>
        <v>0</v>
      </c>
      <c r="BG1058" s="169">
        <f t="shared" si="56"/>
        <v>0</v>
      </c>
      <c r="BH1058" s="169">
        <f t="shared" si="57"/>
        <v>0</v>
      </c>
      <c r="BI1058" s="169">
        <f t="shared" si="58"/>
        <v>0</v>
      </c>
      <c r="BJ1058" s="17" t="s">
        <v>21</v>
      </c>
      <c r="BK1058" s="169">
        <f t="shared" si="59"/>
        <v>0</v>
      </c>
      <c r="BL1058" s="17" t="s">
        <v>556</v>
      </c>
      <c r="BM1058" s="168" t="s">
        <v>2107</v>
      </c>
    </row>
    <row r="1059" spans="2:65" s="1" customFormat="1" ht="16.5" customHeight="1">
      <c r="B1059" s="156"/>
      <c r="C1059" s="179" t="s">
        <v>2108</v>
      </c>
      <c r="D1059" s="179" t="s">
        <v>226</v>
      </c>
      <c r="E1059" s="180" t="s">
        <v>2109</v>
      </c>
      <c r="F1059" s="181" t="s">
        <v>2110</v>
      </c>
      <c r="G1059" s="182" t="s">
        <v>223</v>
      </c>
      <c r="H1059" s="183">
        <v>2</v>
      </c>
      <c r="I1059" s="184"/>
      <c r="J1059" s="185">
        <f t="shared" si="50"/>
        <v>0</v>
      </c>
      <c r="K1059" s="181" t="s">
        <v>1</v>
      </c>
      <c r="L1059" s="186"/>
      <c r="M1059" s="187" t="s">
        <v>1</v>
      </c>
      <c r="N1059" s="188" t="s">
        <v>45</v>
      </c>
      <c r="O1059" s="55"/>
      <c r="P1059" s="166">
        <f t="shared" si="51"/>
        <v>0</v>
      </c>
      <c r="Q1059" s="166">
        <v>0</v>
      </c>
      <c r="R1059" s="166">
        <f t="shared" si="52"/>
        <v>0</v>
      </c>
      <c r="S1059" s="166">
        <v>0</v>
      </c>
      <c r="T1059" s="167">
        <f t="shared" si="53"/>
        <v>0</v>
      </c>
      <c r="AR1059" s="168" t="s">
        <v>555</v>
      </c>
      <c r="AT1059" s="168" t="s">
        <v>226</v>
      </c>
      <c r="AU1059" s="168" t="s">
        <v>88</v>
      </c>
      <c r="AY1059" s="17" t="s">
        <v>166</v>
      </c>
      <c r="BE1059" s="169">
        <f t="shared" si="54"/>
        <v>0</v>
      </c>
      <c r="BF1059" s="169">
        <f t="shared" si="55"/>
        <v>0</v>
      </c>
      <c r="BG1059" s="169">
        <f t="shared" si="56"/>
        <v>0</v>
      </c>
      <c r="BH1059" s="169">
        <f t="shared" si="57"/>
        <v>0</v>
      </c>
      <c r="BI1059" s="169">
        <f t="shared" si="58"/>
        <v>0</v>
      </c>
      <c r="BJ1059" s="17" t="s">
        <v>21</v>
      </c>
      <c r="BK1059" s="169">
        <f t="shared" si="59"/>
        <v>0</v>
      </c>
      <c r="BL1059" s="17" t="s">
        <v>556</v>
      </c>
      <c r="BM1059" s="168" t="s">
        <v>2111</v>
      </c>
    </row>
    <row r="1060" spans="2:65" s="1" customFormat="1" ht="16.5" customHeight="1">
      <c r="B1060" s="156"/>
      <c r="C1060" s="179" t="s">
        <v>2112</v>
      </c>
      <c r="D1060" s="179" t="s">
        <v>226</v>
      </c>
      <c r="E1060" s="180" t="s">
        <v>2113</v>
      </c>
      <c r="F1060" s="181" t="s">
        <v>2114</v>
      </c>
      <c r="G1060" s="182" t="s">
        <v>223</v>
      </c>
      <c r="H1060" s="183">
        <v>1</v>
      </c>
      <c r="I1060" s="184"/>
      <c r="J1060" s="185">
        <f t="shared" si="50"/>
        <v>0</v>
      </c>
      <c r="K1060" s="181" t="s">
        <v>1</v>
      </c>
      <c r="L1060" s="186"/>
      <c r="M1060" s="187" t="s">
        <v>1</v>
      </c>
      <c r="N1060" s="188" t="s">
        <v>45</v>
      </c>
      <c r="O1060" s="55"/>
      <c r="P1060" s="166">
        <f t="shared" si="51"/>
        <v>0</v>
      </c>
      <c r="Q1060" s="166">
        <v>0</v>
      </c>
      <c r="R1060" s="166">
        <f t="shared" si="52"/>
        <v>0</v>
      </c>
      <c r="S1060" s="166">
        <v>0</v>
      </c>
      <c r="T1060" s="167">
        <f t="shared" si="53"/>
        <v>0</v>
      </c>
      <c r="AR1060" s="168" t="s">
        <v>555</v>
      </c>
      <c r="AT1060" s="168" t="s">
        <v>226</v>
      </c>
      <c r="AU1060" s="168" t="s">
        <v>88</v>
      </c>
      <c r="AY1060" s="17" t="s">
        <v>166</v>
      </c>
      <c r="BE1060" s="169">
        <f t="shared" si="54"/>
        <v>0</v>
      </c>
      <c r="BF1060" s="169">
        <f t="shared" si="55"/>
        <v>0</v>
      </c>
      <c r="BG1060" s="169">
        <f t="shared" si="56"/>
        <v>0</v>
      </c>
      <c r="BH1060" s="169">
        <f t="shared" si="57"/>
        <v>0</v>
      </c>
      <c r="BI1060" s="169">
        <f t="shared" si="58"/>
        <v>0</v>
      </c>
      <c r="BJ1060" s="17" t="s">
        <v>21</v>
      </c>
      <c r="BK1060" s="169">
        <f t="shared" si="59"/>
        <v>0</v>
      </c>
      <c r="BL1060" s="17" t="s">
        <v>556</v>
      </c>
      <c r="BM1060" s="168" t="s">
        <v>2115</v>
      </c>
    </row>
    <row r="1061" spans="2:65" s="1" customFormat="1" ht="16.5" customHeight="1">
      <c r="B1061" s="156"/>
      <c r="C1061" s="179" t="s">
        <v>2116</v>
      </c>
      <c r="D1061" s="179" t="s">
        <v>226</v>
      </c>
      <c r="E1061" s="180" t="s">
        <v>2117</v>
      </c>
      <c r="F1061" s="181" t="s">
        <v>2118</v>
      </c>
      <c r="G1061" s="182" t="s">
        <v>223</v>
      </c>
      <c r="H1061" s="183">
        <v>1</v>
      </c>
      <c r="I1061" s="184"/>
      <c r="J1061" s="185">
        <f t="shared" si="50"/>
        <v>0</v>
      </c>
      <c r="K1061" s="181" t="s">
        <v>1</v>
      </c>
      <c r="L1061" s="186"/>
      <c r="M1061" s="187" t="s">
        <v>1</v>
      </c>
      <c r="N1061" s="188" t="s">
        <v>45</v>
      </c>
      <c r="O1061" s="55"/>
      <c r="P1061" s="166">
        <f t="shared" si="51"/>
        <v>0</v>
      </c>
      <c r="Q1061" s="166">
        <v>0</v>
      </c>
      <c r="R1061" s="166">
        <f t="shared" si="52"/>
        <v>0</v>
      </c>
      <c r="S1061" s="166">
        <v>0</v>
      </c>
      <c r="T1061" s="167">
        <f t="shared" si="53"/>
        <v>0</v>
      </c>
      <c r="AR1061" s="168" t="s">
        <v>555</v>
      </c>
      <c r="AT1061" s="168" t="s">
        <v>226</v>
      </c>
      <c r="AU1061" s="168" t="s">
        <v>88</v>
      </c>
      <c r="AY1061" s="17" t="s">
        <v>166</v>
      </c>
      <c r="BE1061" s="169">
        <f t="shared" si="54"/>
        <v>0</v>
      </c>
      <c r="BF1061" s="169">
        <f t="shared" si="55"/>
        <v>0</v>
      </c>
      <c r="BG1061" s="169">
        <f t="shared" si="56"/>
        <v>0</v>
      </c>
      <c r="BH1061" s="169">
        <f t="shared" si="57"/>
        <v>0</v>
      </c>
      <c r="BI1061" s="169">
        <f t="shared" si="58"/>
        <v>0</v>
      </c>
      <c r="BJ1061" s="17" t="s">
        <v>21</v>
      </c>
      <c r="BK1061" s="169">
        <f t="shared" si="59"/>
        <v>0</v>
      </c>
      <c r="BL1061" s="17" t="s">
        <v>556</v>
      </c>
      <c r="BM1061" s="168" t="s">
        <v>2119</v>
      </c>
    </row>
    <row r="1062" spans="2:65" s="1" customFormat="1" ht="16.5" customHeight="1">
      <c r="B1062" s="156"/>
      <c r="C1062" s="179" t="s">
        <v>2120</v>
      </c>
      <c r="D1062" s="179" t="s">
        <v>226</v>
      </c>
      <c r="E1062" s="180" t="s">
        <v>2121</v>
      </c>
      <c r="F1062" s="181" t="s">
        <v>2122</v>
      </c>
      <c r="G1062" s="182" t="s">
        <v>223</v>
      </c>
      <c r="H1062" s="183">
        <v>1</v>
      </c>
      <c r="I1062" s="184"/>
      <c r="J1062" s="185">
        <f t="shared" si="50"/>
        <v>0</v>
      </c>
      <c r="K1062" s="181" t="s">
        <v>1</v>
      </c>
      <c r="L1062" s="186"/>
      <c r="M1062" s="187" t="s">
        <v>1</v>
      </c>
      <c r="N1062" s="188" t="s">
        <v>45</v>
      </c>
      <c r="O1062" s="55"/>
      <c r="P1062" s="166">
        <f t="shared" si="51"/>
        <v>0</v>
      </c>
      <c r="Q1062" s="166">
        <v>0</v>
      </c>
      <c r="R1062" s="166">
        <f t="shared" si="52"/>
        <v>0</v>
      </c>
      <c r="S1062" s="166">
        <v>0</v>
      </c>
      <c r="T1062" s="167">
        <f t="shared" si="53"/>
        <v>0</v>
      </c>
      <c r="AR1062" s="168" t="s">
        <v>555</v>
      </c>
      <c r="AT1062" s="168" t="s">
        <v>226</v>
      </c>
      <c r="AU1062" s="168" t="s">
        <v>88</v>
      </c>
      <c r="AY1062" s="17" t="s">
        <v>166</v>
      </c>
      <c r="BE1062" s="169">
        <f t="shared" si="54"/>
        <v>0</v>
      </c>
      <c r="BF1062" s="169">
        <f t="shared" si="55"/>
        <v>0</v>
      </c>
      <c r="BG1062" s="169">
        <f t="shared" si="56"/>
        <v>0</v>
      </c>
      <c r="BH1062" s="169">
        <f t="shared" si="57"/>
        <v>0</v>
      </c>
      <c r="BI1062" s="169">
        <f t="shared" si="58"/>
        <v>0</v>
      </c>
      <c r="BJ1062" s="17" t="s">
        <v>21</v>
      </c>
      <c r="BK1062" s="169">
        <f t="shared" si="59"/>
        <v>0</v>
      </c>
      <c r="BL1062" s="17" t="s">
        <v>556</v>
      </c>
      <c r="BM1062" s="168" t="s">
        <v>2123</v>
      </c>
    </row>
    <row r="1063" spans="2:65" s="1" customFormat="1" ht="16.5" customHeight="1">
      <c r="B1063" s="156"/>
      <c r="C1063" s="179" t="s">
        <v>2124</v>
      </c>
      <c r="D1063" s="179" t="s">
        <v>226</v>
      </c>
      <c r="E1063" s="180" t="s">
        <v>2125</v>
      </c>
      <c r="F1063" s="181" t="s">
        <v>2126</v>
      </c>
      <c r="G1063" s="182" t="s">
        <v>223</v>
      </c>
      <c r="H1063" s="183">
        <v>2</v>
      </c>
      <c r="I1063" s="184"/>
      <c r="J1063" s="185">
        <f t="shared" si="50"/>
        <v>0</v>
      </c>
      <c r="K1063" s="181" t="s">
        <v>1</v>
      </c>
      <c r="L1063" s="186"/>
      <c r="M1063" s="187" t="s">
        <v>1</v>
      </c>
      <c r="N1063" s="188" t="s">
        <v>45</v>
      </c>
      <c r="O1063" s="55"/>
      <c r="P1063" s="166">
        <f t="shared" si="51"/>
        <v>0</v>
      </c>
      <c r="Q1063" s="166">
        <v>0</v>
      </c>
      <c r="R1063" s="166">
        <f t="shared" si="52"/>
        <v>0</v>
      </c>
      <c r="S1063" s="166">
        <v>0</v>
      </c>
      <c r="T1063" s="167">
        <f t="shared" si="53"/>
        <v>0</v>
      </c>
      <c r="AR1063" s="168" t="s">
        <v>555</v>
      </c>
      <c r="AT1063" s="168" t="s">
        <v>226</v>
      </c>
      <c r="AU1063" s="168" t="s">
        <v>88</v>
      </c>
      <c r="AY1063" s="17" t="s">
        <v>166</v>
      </c>
      <c r="BE1063" s="169">
        <f t="shared" si="54"/>
        <v>0</v>
      </c>
      <c r="BF1063" s="169">
        <f t="shared" si="55"/>
        <v>0</v>
      </c>
      <c r="BG1063" s="169">
        <f t="shared" si="56"/>
        <v>0</v>
      </c>
      <c r="BH1063" s="169">
        <f t="shared" si="57"/>
        <v>0</v>
      </c>
      <c r="BI1063" s="169">
        <f t="shared" si="58"/>
        <v>0</v>
      </c>
      <c r="BJ1063" s="17" t="s">
        <v>21</v>
      </c>
      <c r="BK1063" s="169">
        <f t="shared" si="59"/>
        <v>0</v>
      </c>
      <c r="BL1063" s="17" t="s">
        <v>556</v>
      </c>
      <c r="BM1063" s="168" t="s">
        <v>2127</v>
      </c>
    </row>
    <row r="1064" spans="2:65" s="1" customFormat="1" ht="16.5" customHeight="1">
      <c r="B1064" s="156"/>
      <c r="C1064" s="179" t="s">
        <v>2128</v>
      </c>
      <c r="D1064" s="179" t="s">
        <v>226</v>
      </c>
      <c r="E1064" s="180" t="s">
        <v>2129</v>
      </c>
      <c r="F1064" s="181" t="s">
        <v>2130</v>
      </c>
      <c r="G1064" s="182" t="s">
        <v>223</v>
      </c>
      <c r="H1064" s="183">
        <v>2</v>
      </c>
      <c r="I1064" s="184"/>
      <c r="J1064" s="185">
        <f t="shared" si="50"/>
        <v>0</v>
      </c>
      <c r="K1064" s="181" t="s">
        <v>1</v>
      </c>
      <c r="L1064" s="186"/>
      <c r="M1064" s="187" t="s">
        <v>1</v>
      </c>
      <c r="N1064" s="188" t="s">
        <v>45</v>
      </c>
      <c r="O1064" s="55"/>
      <c r="P1064" s="166">
        <f t="shared" si="51"/>
        <v>0</v>
      </c>
      <c r="Q1064" s="166">
        <v>0</v>
      </c>
      <c r="R1064" s="166">
        <f t="shared" si="52"/>
        <v>0</v>
      </c>
      <c r="S1064" s="166">
        <v>0</v>
      </c>
      <c r="T1064" s="167">
        <f t="shared" si="53"/>
        <v>0</v>
      </c>
      <c r="AR1064" s="168" t="s">
        <v>555</v>
      </c>
      <c r="AT1064" s="168" t="s">
        <v>226</v>
      </c>
      <c r="AU1064" s="168" t="s">
        <v>88</v>
      </c>
      <c r="AY1064" s="17" t="s">
        <v>166</v>
      </c>
      <c r="BE1064" s="169">
        <f t="shared" si="54"/>
        <v>0</v>
      </c>
      <c r="BF1064" s="169">
        <f t="shared" si="55"/>
        <v>0</v>
      </c>
      <c r="BG1064" s="169">
        <f t="shared" si="56"/>
        <v>0</v>
      </c>
      <c r="BH1064" s="169">
        <f t="shared" si="57"/>
        <v>0</v>
      </c>
      <c r="BI1064" s="169">
        <f t="shared" si="58"/>
        <v>0</v>
      </c>
      <c r="BJ1064" s="17" t="s">
        <v>21</v>
      </c>
      <c r="BK1064" s="169">
        <f t="shared" si="59"/>
        <v>0</v>
      </c>
      <c r="BL1064" s="17" t="s">
        <v>556</v>
      </c>
      <c r="BM1064" s="168" t="s">
        <v>2131</v>
      </c>
    </row>
    <row r="1065" spans="2:65" s="1" customFormat="1" ht="16.5" customHeight="1">
      <c r="B1065" s="156"/>
      <c r="C1065" s="179" t="s">
        <v>2132</v>
      </c>
      <c r="D1065" s="179" t="s">
        <v>226</v>
      </c>
      <c r="E1065" s="180" t="s">
        <v>2133</v>
      </c>
      <c r="F1065" s="181" t="s">
        <v>2134</v>
      </c>
      <c r="G1065" s="182" t="s">
        <v>223</v>
      </c>
      <c r="H1065" s="183">
        <v>2</v>
      </c>
      <c r="I1065" s="184"/>
      <c r="J1065" s="185">
        <f t="shared" si="50"/>
        <v>0</v>
      </c>
      <c r="K1065" s="181" t="s">
        <v>1</v>
      </c>
      <c r="L1065" s="186"/>
      <c r="M1065" s="187" t="s">
        <v>1</v>
      </c>
      <c r="N1065" s="188" t="s">
        <v>45</v>
      </c>
      <c r="O1065" s="55"/>
      <c r="P1065" s="166">
        <f t="shared" si="51"/>
        <v>0</v>
      </c>
      <c r="Q1065" s="166">
        <v>0</v>
      </c>
      <c r="R1065" s="166">
        <f t="shared" si="52"/>
        <v>0</v>
      </c>
      <c r="S1065" s="166">
        <v>0</v>
      </c>
      <c r="T1065" s="167">
        <f t="shared" si="53"/>
        <v>0</v>
      </c>
      <c r="AR1065" s="168" t="s">
        <v>555</v>
      </c>
      <c r="AT1065" s="168" t="s">
        <v>226</v>
      </c>
      <c r="AU1065" s="168" t="s">
        <v>88</v>
      </c>
      <c r="AY1065" s="17" t="s">
        <v>166</v>
      </c>
      <c r="BE1065" s="169">
        <f t="shared" si="54"/>
        <v>0</v>
      </c>
      <c r="BF1065" s="169">
        <f t="shared" si="55"/>
        <v>0</v>
      </c>
      <c r="BG1065" s="169">
        <f t="shared" si="56"/>
        <v>0</v>
      </c>
      <c r="BH1065" s="169">
        <f t="shared" si="57"/>
        <v>0</v>
      </c>
      <c r="BI1065" s="169">
        <f t="shared" si="58"/>
        <v>0</v>
      </c>
      <c r="BJ1065" s="17" t="s">
        <v>21</v>
      </c>
      <c r="BK1065" s="169">
        <f t="shared" si="59"/>
        <v>0</v>
      </c>
      <c r="BL1065" s="17" t="s">
        <v>556</v>
      </c>
      <c r="BM1065" s="168" t="s">
        <v>2135</v>
      </c>
    </row>
    <row r="1066" spans="2:65" s="1" customFormat="1" ht="16.5" customHeight="1">
      <c r="B1066" s="156"/>
      <c r="C1066" s="179" t="s">
        <v>2136</v>
      </c>
      <c r="D1066" s="179" t="s">
        <v>226</v>
      </c>
      <c r="E1066" s="180" t="s">
        <v>2137</v>
      </c>
      <c r="F1066" s="181" t="s">
        <v>2138</v>
      </c>
      <c r="G1066" s="182" t="s">
        <v>242</v>
      </c>
      <c r="H1066" s="183">
        <v>1</v>
      </c>
      <c r="I1066" s="184"/>
      <c r="J1066" s="185">
        <f t="shared" si="50"/>
        <v>0</v>
      </c>
      <c r="K1066" s="181" t="s">
        <v>1</v>
      </c>
      <c r="L1066" s="186"/>
      <c r="M1066" s="202" t="s">
        <v>1</v>
      </c>
      <c r="N1066" s="203" t="s">
        <v>45</v>
      </c>
      <c r="O1066" s="191"/>
      <c r="P1066" s="192">
        <f t="shared" si="51"/>
        <v>0</v>
      </c>
      <c r="Q1066" s="192">
        <v>0</v>
      </c>
      <c r="R1066" s="192">
        <f t="shared" si="52"/>
        <v>0</v>
      </c>
      <c r="S1066" s="192">
        <v>0</v>
      </c>
      <c r="T1066" s="193">
        <f t="shared" si="53"/>
        <v>0</v>
      </c>
      <c r="AR1066" s="168" t="s">
        <v>555</v>
      </c>
      <c r="AT1066" s="168" t="s">
        <v>226</v>
      </c>
      <c r="AU1066" s="168" t="s">
        <v>88</v>
      </c>
      <c r="AY1066" s="17" t="s">
        <v>166</v>
      </c>
      <c r="BE1066" s="169">
        <f t="shared" si="54"/>
        <v>0</v>
      </c>
      <c r="BF1066" s="169">
        <f t="shared" si="55"/>
        <v>0</v>
      </c>
      <c r="BG1066" s="169">
        <f t="shared" si="56"/>
        <v>0</v>
      </c>
      <c r="BH1066" s="169">
        <f t="shared" si="57"/>
        <v>0</v>
      </c>
      <c r="BI1066" s="169">
        <f t="shared" si="58"/>
        <v>0</v>
      </c>
      <c r="BJ1066" s="17" t="s">
        <v>21</v>
      </c>
      <c r="BK1066" s="169">
        <f t="shared" si="59"/>
        <v>0</v>
      </c>
      <c r="BL1066" s="17" t="s">
        <v>556</v>
      </c>
      <c r="BM1066" s="168" t="s">
        <v>2139</v>
      </c>
    </row>
    <row r="1067" spans="2:65" s="1" customFormat="1" ht="6.9" customHeight="1">
      <c r="B1067" s="44"/>
      <c r="C1067" s="45"/>
      <c r="D1067" s="45"/>
      <c r="E1067" s="45"/>
      <c r="F1067" s="45"/>
      <c r="G1067" s="45"/>
      <c r="H1067" s="45"/>
      <c r="I1067" s="117"/>
      <c r="J1067" s="45"/>
      <c r="K1067" s="45"/>
      <c r="L1067" s="32"/>
    </row>
    <row r="1068" spans="2:65" ht="10.199999999999999"/>
    <row r="1069" spans="2:65" ht="10.199999999999999"/>
    <row r="1070" spans="2:65" ht="10.199999999999999"/>
  </sheetData>
  <autoFilter ref="C153:K1066" xr:uid="{00000000-0009-0000-0000-000006000000}"/>
  <mergeCells count="12">
    <mergeCell ref="E146:H146"/>
    <mergeCell ref="L2:V2"/>
    <mergeCell ref="E85:H85"/>
    <mergeCell ref="E87:H87"/>
    <mergeCell ref="E89:H89"/>
    <mergeCell ref="E142:H142"/>
    <mergeCell ref="E144:H14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300"/>
  <sheetViews>
    <sheetView showGridLines="0" workbookViewId="0"/>
  </sheetViews>
  <sheetFormatPr defaultRowHeight="14.4"/>
  <cols>
    <col min="1" max="1" width="8.28515625" customWidth="1"/>
    <col min="2" max="2" width="1.7109375" customWidth="1"/>
    <col min="3" max="3" width="4.140625" customWidth="1"/>
    <col min="4" max="4" width="4.28515625" customWidth="1"/>
    <col min="5" max="5" width="17.140625" customWidth="1"/>
    <col min="6" max="6" width="50.85546875" customWidth="1"/>
    <col min="7" max="7" width="7" customWidth="1"/>
    <col min="8" max="8" width="11.42578125" customWidth="1"/>
    <col min="9" max="9" width="20.140625" style="93" customWidth="1"/>
    <col min="10" max="10" width="20.140625" customWidth="1"/>
    <col min="11" max="11" width="20.140625" hidden="1"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1" t="s">
        <v>5</v>
      </c>
      <c r="M2" s="232"/>
      <c r="N2" s="232"/>
      <c r="O2" s="232"/>
      <c r="P2" s="232"/>
      <c r="Q2" s="232"/>
      <c r="R2" s="232"/>
      <c r="S2" s="232"/>
      <c r="T2" s="232"/>
      <c r="U2" s="232"/>
      <c r="V2" s="232"/>
      <c r="AT2" s="17" t="s">
        <v>116</v>
      </c>
    </row>
    <row r="3" spans="2:46" ht="6.9" customHeight="1">
      <c r="B3" s="18"/>
      <c r="C3" s="19"/>
      <c r="D3" s="19"/>
      <c r="E3" s="19"/>
      <c r="F3" s="19"/>
      <c r="G3" s="19"/>
      <c r="H3" s="19"/>
      <c r="I3" s="94"/>
      <c r="J3" s="19"/>
      <c r="K3" s="19"/>
      <c r="L3" s="20"/>
      <c r="AT3" s="17" t="s">
        <v>88</v>
      </c>
    </row>
    <row r="4" spans="2:46" ht="24.9" customHeight="1">
      <c r="B4" s="20"/>
      <c r="D4" s="21" t="s">
        <v>133</v>
      </c>
      <c r="L4" s="20"/>
      <c r="M4" s="95" t="s">
        <v>10</v>
      </c>
      <c r="AT4" s="17" t="s">
        <v>3</v>
      </c>
    </row>
    <row r="5" spans="2:46" ht="6.9" customHeight="1">
      <c r="B5" s="20"/>
      <c r="L5" s="20"/>
    </row>
    <row r="6" spans="2:46" ht="12" customHeight="1">
      <c r="B6" s="20"/>
      <c r="D6" s="27" t="s">
        <v>16</v>
      </c>
      <c r="L6" s="20"/>
    </row>
    <row r="7" spans="2:46" ht="16.5" customHeight="1">
      <c r="B7" s="20"/>
      <c r="E7" s="263" t="str">
        <f>'Rekapitulace stavby'!K6</f>
        <v>Modernizace provozu Dykových školek,Křtiny, III.etapa</v>
      </c>
      <c r="F7" s="264"/>
      <c r="G7" s="264"/>
      <c r="H7" s="264"/>
      <c r="L7" s="20"/>
    </row>
    <row r="8" spans="2:46" ht="12" customHeight="1">
      <c r="B8" s="20"/>
      <c r="D8" s="27" t="s">
        <v>134</v>
      </c>
      <c r="L8" s="20"/>
    </row>
    <row r="9" spans="2:46" s="1" customFormat="1" ht="16.5" customHeight="1">
      <c r="B9" s="32"/>
      <c r="E9" s="263" t="s">
        <v>640</v>
      </c>
      <c r="F9" s="265"/>
      <c r="G9" s="265"/>
      <c r="H9" s="265"/>
      <c r="I9" s="96"/>
      <c r="L9" s="32"/>
    </row>
    <row r="10" spans="2:46" s="1" customFormat="1" ht="12" customHeight="1">
      <c r="B10" s="32"/>
      <c r="D10" s="27" t="s">
        <v>136</v>
      </c>
      <c r="I10" s="96"/>
      <c r="L10" s="32"/>
    </row>
    <row r="11" spans="2:46" s="1" customFormat="1" ht="36.9" customHeight="1">
      <c r="B11" s="32"/>
      <c r="E11" s="239" t="s">
        <v>2140</v>
      </c>
      <c r="F11" s="265"/>
      <c r="G11" s="265"/>
      <c r="H11" s="265"/>
      <c r="I11" s="96"/>
      <c r="L11" s="32"/>
    </row>
    <row r="12" spans="2:46" s="1" customFormat="1" ht="10.199999999999999">
      <c r="B12" s="32"/>
      <c r="I12" s="96"/>
      <c r="L12" s="32"/>
    </row>
    <row r="13" spans="2:46" s="1" customFormat="1" ht="12" customHeight="1">
      <c r="B13" s="32"/>
      <c r="D13" s="27" t="s">
        <v>19</v>
      </c>
      <c r="F13" s="25" t="s">
        <v>1</v>
      </c>
      <c r="I13" s="97" t="s">
        <v>20</v>
      </c>
      <c r="J13" s="25" t="s">
        <v>1</v>
      </c>
      <c r="L13" s="32"/>
    </row>
    <row r="14" spans="2:46" s="1" customFormat="1" ht="12" customHeight="1">
      <c r="B14" s="32"/>
      <c r="D14" s="27" t="s">
        <v>22</v>
      </c>
      <c r="F14" s="25" t="s">
        <v>23</v>
      </c>
      <c r="I14" s="97" t="s">
        <v>24</v>
      </c>
      <c r="J14" s="52" t="str">
        <f>'Rekapitulace stavby'!AN8</f>
        <v>22. 1. 2018</v>
      </c>
      <c r="L14" s="32"/>
    </row>
    <row r="15" spans="2:46" s="1" customFormat="1" ht="10.8" customHeight="1">
      <c r="B15" s="32"/>
      <c r="I15" s="96"/>
      <c r="L15" s="32"/>
    </row>
    <row r="16" spans="2:46" s="1" customFormat="1" ht="12" customHeight="1">
      <c r="B16" s="32"/>
      <c r="D16" s="27" t="s">
        <v>28</v>
      </c>
      <c r="I16" s="97" t="s">
        <v>29</v>
      </c>
      <c r="J16" s="25" t="s">
        <v>1</v>
      </c>
      <c r="L16" s="32"/>
    </row>
    <row r="17" spans="2:12" s="1" customFormat="1" ht="18" customHeight="1">
      <c r="B17" s="32"/>
      <c r="E17" s="25" t="s">
        <v>30</v>
      </c>
      <c r="I17" s="97" t="s">
        <v>31</v>
      </c>
      <c r="J17" s="25" t="s">
        <v>1</v>
      </c>
      <c r="L17" s="32"/>
    </row>
    <row r="18" spans="2:12" s="1" customFormat="1" ht="6.9" customHeight="1">
      <c r="B18" s="32"/>
      <c r="I18" s="96"/>
      <c r="L18" s="32"/>
    </row>
    <row r="19" spans="2:12" s="1" customFormat="1" ht="12" customHeight="1">
      <c r="B19" s="32"/>
      <c r="D19" s="27" t="s">
        <v>32</v>
      </c>
      <c r="I19" s="97" t="s">
        <v>29</v>
      </c>
      <c r="J19" s="28" t="str">
        <f>'Rekapitulace stavby'!AN13</f>
        <v>Vyplň údaj</v>
      </c>
      <c r="L19" s="32"/>
    </row>
    <row r="20" spans="2:12" s="1" customFormat="1" ht="18" customHeight="1">
      <c r="B20" s="32"/>
      <c r="E20" s="266" t="str">
        <f>'Rekapitulace stavby'!E14</f>
        <v>Vyplň údaj</v>
      </c>
      <c r="F20" s="242"/>
      <c r="G20" s="242"/>
      <c r="H20" s="242"/>
      <c r="I20" s="97" t="s">
        <v>31</v>
      </c>
      <c r="J20" s="28" t="str">
        <f>'Rekapitulace stavby'!AN14</f>
        <v>Vyplň údaj</v>
      </c>
      <c r="L20" s="32"/>
    </row>
    <row r="21" spans="2:12" s="1" customFormat="1" ht="6.9" customHeight="1">
      <c r="B21" s="32"/>
      <c r="I21" s="96"/>
      <c r="L21" s="32"/>
    </row>
    <row r="22" spans="2:12" s="1" customFormat="1" ht="12" customHeight="1">
      <c r="B22" s="32"/>
      <c r="D22" s="27" t="s">
        <v>34</v>
      </c>
      <c r="I22" s="97" t="s">
        <v>29</v>
      </c>
      <c r="J22" s="25" t="s">
        <v>1</v>
      </c>
      <c r="L22" s="32"/>
    </row>
    <row r="23" spans="2:12" s="1" customFormat="1" ht="18" customHeight="1">
      <c r="B23" s="32"/>
      <c r="E23" s="25" t="s">
        <v>35</v>
      </c>
      <c r="I23" s="97" t="s">
        <v>31</v>
      </c>
      <c r="J23" s="25" t="s">
        <v>1</v>
      </c>
      <c r="L23" s="32"/>
    </row>
    <row r="24" spans="2:12" s="1" customFormat="1" ht="6.9" customHeight="1">
      <c r="B24" s="32"/>
      <c r="I24" s="96"/>
      <c r="L24" s="32"/>
    </row>
    <row r="25" spans="2:12" s="1" customFormat="1" ht="12" customHeight="1">
      <c r="B25" s="32"/>
      <c r="D25" s="27" t="s">
        <v>37</v>
      </c>
      <c r="I25" s="97" t="s">
        <v>29</v>
      </c>
      <c r="J25" s="25" t="str">
        <f>IF('Rekapitulace stavby'!AN19="","",'Rekapitulace stavby'!AN19)</f>
        <v/>
      </c>
      <c r="L25" s="32"/>
    </row>
    <row r="26" spans="2:12" s="1" customFormat="1" ht="18" customHeight="1">
      <c r="B26" s="32"/>
      <c r="E26" s="25" t="str">
        <f>IF('Rekapitulace stavby'!E20="","",'Rekapitulace stavby'!E20)</f>
        <v xml:space="preserve"> </v>
      </c>
      <c r="I26" s="97" t="s">
        <v>31</v>
      </c>
      <c r="J26" s="25" t="str">
        <f>IF('Rekapitulace stavby'!AN20="","",'Rekapitulace stavby'!AN20)</f>
        <v/>
      </c>
      <c r="L26" s="32"/>
    </row>
    <row r="27" spans="2:12" s="1" customFormat="1" ht="6.9" customHeight="1">
      <c r="B27" s="32"/>
      <c r="I27" s="96"/>
      <c r="L27" s="32"/>
    </row>
    <row r="28" spans="2:12" s="1" customFormat="1" ht="12" customHeight="1">
      <c r="B28" s="32"/>
      <c r="D28" s="27" t="s">
        <v>39</v>
      </c>
      <c r="I28" s="96"/>
      <c r="L28" s="32"/>
    </row>
    <row r="29" spans="2:12" s="7" customFormat="1" ht="16.5" customHeight="1">
      <c r="B29" s="98"/>
      <c r="E29" s="246" t="s">
        <v>1</v>
      </c>
      <c r="F29" s="246"/>
      <c r="G29" s="246"/>
      <c r="H29" s="246"/>
      <c r="I29" s="99"/>
      <c r="L29" s="98"/>
    </row>
    <row r="30" spans="2:12" s="1" customFormat="1" ht="6.9" customHeight="1">
      <c r="B30" s="32"/>
      <c r="I30" s="96"/>
      <c r="L30" s="32"/>
    </row>
    <row r="31" spans="2:12" s="1" customFormat="1" ht="6.9" customHeight="1">
      <c r="B31" s="32"/>
      <c r="D31" s="53"/>
      <c r="E31" s="53"/>
      <c r="F31" s="53"/>
      <c r="G31" s="53"/>
      <c r="H31" s="53"/>
      <c r="I31" s="100"/>
      <c r="J31" s="53"/>
      <c r="K31" s="53"/>
      <c r="L31" s="32"/>
    </row>
    <row r="32" spans="2:12" s="1" customFormat="1" ht="25.35" customHeight="1">
      <c r="B32" s="32"/>
      <c r="D32" s="101" t="s">
        <v>40</v>
      </c>
      <c r="I32" s="96"/>
      <c r="J32" s="66">
        <f>ROUND(J129, 2)</f>
        <v>0</v>
      </c>
      <c r="L32" s="32"/>
    </row>
    <row r="33" spans="2:12" s="1" customFormat="1" ht="6.9" customHeight="1">
      <c r="B33" s="32"/>
      <c r="D33" s="53"/>
      <c r="E33" s="53"/>
      <c r="F33" s="53"/>
      <c r="G33" s="53"/>
      <c r="H33" s="53"/>
      <c r="I33" s="100"/>
      <c r="J33" s="53"/>
      <c r="K33" s="53"/>
      <c r="L33" s="32"/>
    </row>
    <row r="34" spans="2:12" s="1" customFormat="1" ht="14.4" customHeight="1">
      <c r="B34" s="32"/>
      <c r="F34" s="35" t="s">
        <v>42</v>
      </c>
      <c r="I34" s="102" t="s">
        <v>41</v>
      </c>
      <c r="J34" s="35" t="s">
        <v>43</v>
      </c>
      <c r="L34" s="32"/>
    </row>
    <row r="35" spans="2:12" s="1" customFormat="1" ht="14.4" customHeight="1">
      <c r="B35" s="32"/>
      <c r="D35" s="103" t="s">
        <v>44</v>
      </c>
      <c r="E35" s="27" t="s">
        <v>45</v>
      </c>
      <c r="F35" s="104">
        <f>ROUND((SUM(BE129:BE299)),  2)</f>
        <v>0</v>
      </c>
      <c r="I35" s="105">
        <v>0.21</v>
      </c>
      <c r="J35" s="104">
        <f>ROUND(((SUM(BE129:BE299))*I35),  2)</f>
        <v>0</v>
      </c>
      <c r="L35" s="32"/>
    </row>
    <row r="36" spans="2:12" s="1" customFormat="1" ht="14.4" customHeight="1">
      <c r="B36" s="32"/>
      <c r="E36" s="27" t="s">
        <v>46</v>
      </c>
      <c r="F36" s="104">
        <f>ROUND((SUM(BF129:BF299)),  2)</f>
        <v>0</v>
      </c>
      <c r="I36" s="105">
        <v>0.15</v>
      </c>
      <c r="J36" s="104">
        <f>ROUND(((SUM(BF129:BF299))*I36),  2)</f>
        <v>0</v>
      </c>
      <c r="L36" s="32"/>
    </row>
    <row r="37" spans="2:12" s="1" customFormat="1" ht="14.4" hidden="1" customHeight="1">
      <c r="B37" s="32"/>
      <c r="E37" s="27" t="s">
        <v>47</v>
      </c>
      <c r="F37" s="104">
        <f>ROUND((SUM(BG129:BG299)),  2)</f>
        <v>0</v>
      </c>
      <c r="I37" s="105">
        <v>0.21</v>
      </c>
      <c r="J37" s="104">
        <f>0</f>
        <v>0</v>
      </c>
      <c r="L37" s="32"/>
    </row>
    <row r="38" spans="2:12" s="1" customFormat="1" ht="14.4" hidden="1" customHeight="1">
      <c r="B38" s="32"/>
      <c r="E38" s="27" t="s">
        <v>48</v>
      </c>
      <c r="F38" s="104">
        <f>ROUND((SUM(BH129:BH299)),  2)</f>
        <v>0</v>
      </c>
      <c r="I38" s="105">
        <v>0.15</v>
      </c>
      <c r="J38" s="104">
        <f>0</f>
        <v>0</v>
      </c>
      <c r="L38" s="32"/>
    </row>
    <row r="39" spans="2:12" s="1" customFormat="1" ht="14.4" hidden="1" customHeight="1">
      <c r="B39" s="32"/>
      <c r="E39" s="27" t="s">
        <v>49</v>
      </c>
      <c r="F39" s="104">
        <f>ROUND((SUM(BI129:BI299)),  2)</f>
        <v>0</v>
      </c>
      <c r="I39" s="105">
        <v>0</v>
      </c>
      <c r="J39" s="104">
        <f>0</f>
        <v>0</v>
      </c>
      <c r="L39" s="32"/>
    </row>
    <row r="40" spans="2:12" s="1" customFormat="1" ht="6.9" customHeight="1">
      <c r="B40" s="32"/>
      <c r="I40" s="96"/>
      <c r="L40" s="32"/>
    </row>
    <row r="41" spans="2:12" s="1" customFormat="1" ht="25.35" customHeight="1">
      <c r="B41" s="32"/>
      <c r="C41" s="106"/>
      <c r="D41" s="107" t="s">
        <v>50</v>
      </c>
      <c r="E41" s="57"/>
      <c r="F41" s="57"/>
      <c r="G41" s="108" t="s">
        <v>51</v>
      </c>
      <c r="H41" s="109" t="s">
        <v>52</v>
      </c>
      <c r="I41" s="110"/>
      <c r="J41" s="111">
        <f>SUM(J32:J39)</f>
        <v>0</v>
      </c>
      <c r="K41" s="112"/>
      <c r="L41" s="32"/>
    </row>
    <row r="42" spans="2:12" s="1" customFormat="1" ht="14.4" customHeight="1">
      <c r="B42" s="32"/>
      <c r="I42" s="96"/>
      <c r="L42" s="32"/>
    </row>
    <row r="43" spans="2:12" ht="14.4" customHeight="1">
      <c r="B43" s="20"/>
      <c r="L43" s="20"/>
    </row>
    <row r="44" spans="2:12" ht="14.4" customHeight="1">
      <c r="B44" s="20"/>
      <c r="L44" s="20"/>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53</v>
      </c>
      <c r="E50" s="42"/>
      <c r="F50" s="42"/>
      <c r="G50" s="41" t="s">
        <v>54</v>
      </c>
      <c r="H50" s="42"/>
      <c r="I50" s="113"/>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55</v>
      </c>
      <c r="E61" s="34"/>
      <c r="F61" s="114" t="s">
        <v>56</v>
      </c>
      <c r="G61" s="43" t="s">
        <v>55</v>
      </c>
      <c r="H61" s="34"/>
      <c r="I61" s="115"/>
      <c r="J61" s="116" t="s">
        <v>56</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57</v>
      </c>
      <c r="E65" s="42"/>
      <c r="F65" s="42"/>
      <c r="G65" s="41" t="s">
        <v>58</v>
      </c>
      <c r="H65" s="42"/>
      <c r="I65" s="113"/>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55</v>
      </c>
      <c r="E76" s="34"/>
      <c r="F76" s="114" t="s">
        <v>56</v>
      </c>
      <c r="G76" s="43" t="s">
        <v>55</v>
      </c>
      <c r="H76" s="34"/>
      <c r="I76" s="115"/>
      <c r="J76" s="116" t="s">
        <v>56</v>
      </c>
      <c r="K76" s="34"/>
      <c r="L76" s="32"/>
    </row>
    <row r="77" spans="2:12" s="1" customFormat="1" ht="14.4" customHeight="1">
      <c r="B77" s="44"/>
      <c r="C77" s="45"/>
      <c r="D77" s="45"/>
      <c r="E77" s="45"/>
      <c r="F77" s="45"/>
      <c r="G77" s="45"/>
      <c r="H77" s="45"/>
      <c r="I77" s="117"/>
      <c r="J77" s="45"/>
      <c r="K77" s="45"/>
      <c r="L77" s="32"/>
    </row>
    <row r="81" spans="2:12" s="1" customFormat="1" ht="6.9" customHeight="1">
      <c r="B81" s="46"/>
      <c r="C81" s="47"/>
      <c r="D81" s="47"/>
      <c r="E81" s="47"/>
      <c r="F81" s="47"/>
      <c r="G81" s="47"/>
      <c r="H81" s="47"/>
      <c r="I81" s="118"/>
      <c r="J81" s="47"/>
      <c r="K81" s="47"/>
      <c r="L81" s="32"/>
    </row>
    <row r="82" spans="2:12" s="1" customFormat="1" ht="24.9" customHeight="1">
      <c r="B82" s="32"/>
      <c r="C82" s="21" t="s">
        <v>138</v>
      </c>
      <c r="I82" s="96"/>
      <c r="L82" s="32"/>
    </row>
    <row r="83" spans="2:12" s="1" customFormat="1" ht="6.9" customHeight="1">
      <c r="B83" s="32"/>
      <c r="I83" s="96"/>
      <c r="L83" s="32"/>
    </row>
    <row r="84" spans="2:12" s="1" customFormat="1" ht="12" customHeight="1">
      <c r="B84" s="32"/>
      <c r="C84" s="27" t="s">
        <v>16</v>
      </c>
      <c r="I84" s="96"/>
      <c r="L84" s="32"/>
    </row>
    <row r="85" spans="2:12" s="1" customFormat="1" ht="16.5" customHeight="1">
      <c r="B85" s="32"/>
      <c r="E85" s="263" t="str">
        <f>E7</f>
        <v>Modernizace provozu Dykových školek,Křtiny, III.etapa</v>
      </c>
      <c r="F85" s="264"/>
      <c r="G85" s="264"/>
      <c r="H85" s="264"/>
      <c r="I85" s="96"/>
      <c r="L85" s="32"/>
    </row>
    <row r="86" spans="2:12" ht="12" customHeight="1">
      <c r="B86" s="20"/>
      <c r="C86" s="27" t="s">
        <v>134</v>
      </c>
      <c r="L86" s="20"/>
    </row>
    <row r="87" spans="2:12" s="1" customFormat="1" ht="16.5" customHeight="1">
      <c r="B87" s="32"/>
      <c r="E87" s="263" t="s">
        <v>640</v>
      </c>
      <c r="F87" s="265"/>
      <c r="G87" s="265"/>
      <c r="H87" s="265"/>
      <c r="I87" s="96"/>
      <c r="L87" s="32"/>
    </row>
    <row r="88" spans="2:12" s="1" customFormat="1" ht="12" customHeight="1">
      <c r="B88" s="32"/>
      <c r="C88" s="27" t="s">
        <v>136</v>
      </c>
      <c r="I88" s="96"/>
      <c r="L88" s="32"/>
    </row>
    <row r="89" spans="2:12" s="1" customFormat="1" ht="16.5" customHeight="1">
      <c r="B89" s="32"/>
      <c r="E89" s="239" t="str">
        <f>E11</f>
        <v>SO 06-2 - Zdravotní instalace</v>
      </c>
      <c r="F89" s="265"/>
      <c r="G89" s="265"/>
      <c r="H89" s="265"/>
      <c r="I89" s="96"/>
      <c r="L89" s="32"/>
    </row>
    <row r="90" spans="2:12" s="1" customFormat="1" ht="6.9" customHeight="1">
      <c r="B90" s="32"/>
      <c r="I90" s="96"/>
      <c r="L90" s="32"/>
    </row>
    <row r="91" spans="2:12" s="1" customFormat="1" ht="12" customHeight="1">
      <c r="B91" s="32"/>
      <c r="C91" s="27" t="s">
        <v>22</v>
      </c>
      <c r="F91" s="25" t="str">
        <f>F14</f>
        <v>k.ú.Křtiny</v>
      </c>
      <c r="I91" s="97" t="s">
        <v>24</v>
      </c>
      <c r="J91" s="52" t="str">
        <f>IF(J14="","",J14)</f>
        <v>22. 1. 2018</v>
      </c>
      <c r="L91" s="32"/>
    </row>
    <row r="92" spans="2:12" s="1" customFormat="1" ht="6.9" customHeight="1">
      <c r="B92" s="32"/>
      <c r="I92" s="96"/>
      <c r="L92" s="32"/>
    </row>
    <row r="93" spans="2:12" s="1" customFormat="1" ht="27.9" customHeight="1">
      <c r="B93" s="32"/>
      <c r="C93" s="27" t="s">
        <v>28</v>
      </c>
      <c r="F93" s="25" t="str">
        <f>E17</f>
        <v>Mendelova univerzita v Brně</v>
      </c>
      <c r="I93" s="97" t="s">
        <v>34</v>
      </c>
      <c r="J93" s="30" t="str">
        <f>E23</f>
        <v>ZAHRADA Olomouc s.r.o.</v>
      </c>
      <c r="L93" s="32"/>
    </row>
    <row r="94" spans="2:12" s="1" customFormat="1" ht="15.15" customHeight="1">
      <c r="B94" s="32"/>
      <c r="C94" s="27" t="s">
        <v>32</v>
      </c>
      <c r="F94" s="25" t="str">
        <f>IF(E20="","",E20)</f>
        <v>Vyplň údaj</v>
      </c>
      <c r="I94" s="97" t="s">
        <v>37</v>
      </c>
      <c r="J94" s="30" t="str">
        <f>E26</f>
        <v xml:space="preserve"> </v>
      </c>
      <c r="L94" s="32"/>
    </row>
    <row r="95" spans="2:12" s="1" customFormat="1" ht="10.35" customHeight="1">
      <c r="B95" s="32"/>
      <c r="I95" s="96"/>
      <c r="L95" s="32"/>
    </row>
    <row r="96" spans="2:12" s="1" customFormat="1" ht="29.25" customHeight="1">
      <c r="B96" s="32"/>
      <c r="C96" s="119" t="s">
        <v>139</v>
      </c>
      <c r="D96" s="106"/>
      <c r="E96" s="106"/>
      <c r="F96" s="106"/>
      <c r="G96" s="106"/>
      <c r="H96" s="106"/>
      <c r="I96" s="120"/>
      <c r="J96" s="121" t="s">
        <v>140</v>
      </c>
      <c r="K96" s="106"/>
      <c r="L96" s="32"/>
    </row>
    <row r="97" spans="2:47" s="1" customFormat="1" ht="10.35" customHeight="1">
      <c r="B97" s="32"/>
      <c r="I97" s="96"/>
      <c r="L97" s="32"/>
    </row>
    <row r="98" spans="2:47" s="1" customFormat="1" ht="22.8" customHeight="1">
      <c r="B98" s="32"/>
      <c r="C98" s="122" t="s">
        <v>141</v>
      </c>
      <c r="I98" s="96"/>
      <c r="J98" s="66">
        <f>J129</f>
        <v>0</v>
      </c>
      <c r="L98" s="32"/>
      <c r="AU98" s="17" t="s">
        <v>142</v>
      </c>
    </row>
    <row r="99" spans="2:47" s="8" customFormat="1" ht="24.9" customHeight="1">
      <c r="B99" s="123"/>
      <c r="D99" s="124" t="s">
        <v>2141</v>
      </c>
      <c r="E99" s="125"/>
      <c r="F99" s="125"/>
      <c r="G99" s="125"/>
      <c r="H99" s="125"/>
      <c r="I99" s="126"/>
      <c r="J99" s="127">
        <f>J130</f>
        <v>0</v>
      </c>
      <c r="L99" s="123"/>
    </row>
    <row r="100" spans="2:47" s="8" customFormat="1" ht="24.9" customHeight="1">
      <c r="B100" s="123"/>
      <c r="D100" s="124" t="s">
        <v>2142</v>
      </c>
      <c r="E100" s="125"/>
      <c r="F100" s="125"/>
      <c r="G100" s="125"/>
      <c r="H100" s="125"/>
      <c r="I100" s="126"/>
      <c r="J100" s="127">
        <f>J149</f>
        <v>0</v>
      </c>
      <c r="L100" s="123"/>
    </row>
    <row r="101" spans="2:47" s="8" customFormat="1" ht="24.9" customHeight="1">
      <c r="B101" s="123"/>
      <c r="D101" s="124" t="s">
        <v>2143</v>
      </c>
      <c r="E101" s="125"/>
      <c r="F101" s="125"/>
      <c r="G101" s="125"/>
      <c r="H101" s="125"/>
      <c r="I101" s="126"/>
      <c r="J101" s="127">
        <f>J151</f>
        <v>0</v>
      </c>
      <c r="L101" s="123"/>
    </row>
    <row r="102" spans="2:47" s="8" customFormat="1" ht="24.9" customHeight="1">
      <c r="B102" s="123"/>
      <c r="D102" s="124" t="s">
        <v>2144</v>
      </c>
      <c r="E102" s="125"/>
      <c r="F102" s="125"/>
      <c r="G102" s="125"/>
      <c r="H102" s="125"/>
      <c r="I102" s="126"/>
      <c r="J102" s="127">
        <f>J180</f>
        <v>0</v>
      </c>
      <c r="L102" s="123"/>
    </row>
    <row r="103" spans="2:47" s="8" customFormat="1" ht="24.9" customHeight="1">
      <c r="B103" s="123"/>
      <c r="D103" s="124" t="s">
        <v>2145</v>
      </c>
      <c r="E103" s="125"/>
      <c r="F103" s="125"/>
      <c r="G103" s="125"/>
      <c r="H103" s="125"/>
      <c r="I103" s="126"/>
      <c r="J103" s="127">
        <f>J190</f>
        <v>0</v>
      </c>
      <c r="L103" s="123"/>
    </row>
    <row r="104" spans="2:47" s="8" customFormat="1" ht="24.9" customHeight="1">
      <c r="B104" s="123"/>
      <c r="D104" s="124" t="s">
        <v>2146</v>
      </c>
      <c r="E104" s="125"/>
      <c r="F104" s="125"/>
      <c r="G104" s="125"/>
      <c r="H104" s="125"/>
      <c r="I104" s="126"/>
      <c r="J104" s="127">
        <f>J192</f>
        <v>0</v>
      </c>
      <c r="L104" s="123"/>
    </row>
    <row r="105" spans="2:47" s="8" customFormat="1" ht="24.9" customHeight="1">
      <c r="B105" s="123"/>
      <c r="D105" s="124" t="s">
        <v>2147</v>
      </c>
      <c r="E105" s="125"/>
      <c r="F105" s="125"/>
      <c r="G105" s="125"/>
      <c r="H105" s="125"/>
      <c r="I105" s="126"/>
      <c r="J105" s="127">
        <f>J195</f>
        <v>0</v>
      </c>
      <c r="L105" s="123"/>
    </row>
    <row r="106" spans="2:47" s="8" customFormat="1" ht="24.9" customHeight="1">
      <c r="B106" s="123"/>
      <c r="D106" s="124" t="s">
        <v>2148</v>
      </c>
      <c r="E106" s="125"/>
      <c r="F106" s="125"/>
      <c r="G106" s="125"/>
      <c r="H106" s="125"/>
      <c r="I106" s="126"/>
      <c r="J106" s="127">
        <f>J222</f>
        <v>0</v>
      </c>
      <c r="L106" s="123"/>
    </row>
    <row r="107" spans="2:47" s="8" customFormat="1" ht="24.9" customHeight="1">
      <c r="B107" s="123"/>
      <c r="D107" s="124" t="s">
        <v>2149</v>
      </c>
      <c r="E107" s="125"/>
      <c r="F107" s="125"/>
      <c r="G107" s="125"/>
      <c r="H107" s="125"/>
      <c r="I107" s="126"/>
      <c r="J107" s="127">
        <f>J262</f>
        <v>0</v>
      </c>
      <c r="L107" s="123"/>
    </row>
    <row r="108" spans="2:47" s="1" customFormat="1" ht="21.75" customHeight="1">
      <c r="B108" s="32"/>
      <c r="I108" s="96"/>
      <c r="L108" s="32"/>
    </row>
    <row r="109" spans="2:47" s="1" customFormat="1" ht="6.9" customHeight="1">
      <c r="B109" s="44"/>
      <c r="C109" s="45"/>
      <c r="D109" s="45"/>
      <c r="E109" s="45"/>
      <c r="F109" s="45"/>
      <c r="G109" s="45"/>
      <c r="H109" s="45"/>
      <c r="I109" s="117"/>
      <c r="J109" s="45"/>
      <c r="K109" s="45"/>
      <c r="L109" s="32"/>
    </row>
    <row r="113" spans="2:20" s="1" customFormat="1" ht="6.9" customHeight="1">
      <c r="B113" s="46"/>
      <c r="C113" s="47"/>
      <c r="D113" s="47"/>
      <c r="E113" s="47"/>
      <c r="F113" s="47"/>
      <c r="G113" s="47"/>
      <c r="H113" s="47"/>
      <c r="I113" s="118"/>
      <c r="J113" s="47"/>
      <c r="K113" s="47"/>
      <c r="L113" s="32"/>
    </row>
    <row r="114" spans="2:20" s="1" customFormat="1" ht="24.9" customHeight="1">
      <c r="B114" s="32"/>
      <c r="C114" s="21" t="s">
        <v>151</v>
      </c>
      <c r="I114" s="96"/>
      <c r="L114" s="32"/>
    </row>
    <row r="115" spans="2:20" s="1" customFormat="1" ht="6.9" customHeight="1">
      <c r="B115" s="32"/>
      <c r="I115" s="96"/>
      <c r="L115" s="32"/>
    </row>
    <row r="116" spans="2:20" s="1" customFormat="1" ht="12" customHeight="1">
      <c r="B116" s="32"/>
      <c r="C116" s="27" t="s">
        <v>16</v>
      </c>
      <c r="I116" s="96"/>
      <c r="L116" s="32"/>
    </row>
    <row r="117" spans="2:20" s="1" customFormat="1" ht="16.5" customHeight="1">
      <c r="B117" s="32"/>
      <c r="E117" s="263" t="str">
        <f>E7</f>
        <v>Modernizace provozu Dykových školek,Křtiny, III.etapa</v>
      </c>
      <c r="F117" s="264"/>
      <c r="G117" s="264"/>
      <c r="H117" s="264"/>
      <c r="I117" s="96"/>
      <c r="L117" s="32"/>
    </row>
    <row r="118" spans="2:20" ht="12" customHeight="1">
      <c r="B118" s="20"/>
      <c r="C118" s="27" t="s">
        <v>134</v>
      </c>
      <c r="L118" s="20"/>
    </row>
    <row r="119" spans="2:20" s="1" customFormat="1" ht="16.5" customHeight="1">
      <c r="B119" s="32"/>
      <c r="E119" s="263" t="s">
        <v>640</v>
      </c>
      <c r="F119" s="265"/>
      <c r="G119" s="265"/>
      <c r="H119" s="265"/>
      <c r="I119" s="96"/>
      <c r="L119" s="32"/>
    </row>
    <row r="120" spans="2:20" s="1" customFormat="1" ht="12" customHeight="1">
      <c r="B120" s="32"/>
      <c r="C120" s="27" t="s">
        <v>136</v>
      </c>
      <c r="I120" s="96"/>
      <c r="L120" s="32"/>
    </row>
    <row r="121" spans="2:20" s="1" customFormat="1" ht="16.5" customHeight="1">
      <c r="B121" s="32"/>
      <c r="E121" s="239" t="str">
        <f>E11</f>
        <v>SO 06-2 - Zdravotní instalace</v>
      </c>
      <c r="F121" s="265"/>
      <c r="G121" s="265"/>
      <c r="H121" s="265"/>
      <c r="I121" s="96"/>
      <c r="L121" s="32"/>
    </row>
    <row r="122" spans="2:20" s="1" customFormat="1" ht="6.9" customHeight="1">
      <c r="B122" s="32"/>
      <c r="I122" s="96"/>
      <c r="L122" s="32"/>
    </row>
    <row r="123" spans="2:20" s="1" customFormat="1" ht="12" customHeight="1">
      <c r="B123" s="32"/>
      <c r="C123" s="27" t="s">
        <v>22</v>
      </c>
      <c r="F123" s="25" t="str">
        <f>F14</f>
        <v>k.ú.Křtiny</v>
      </c>
      <c r="I123" s="97" t="s">
        <v>24</v>
      </c>
      <c r="J123" s="52" t="str">
        <f>IF(J14="","",J14)</f>
        <v>22. 1. 2018</v>
      </c>
      <c r="L123" s="32"/>
    </row>
    <row r="124" spans="2:20" s="1" customFormat="1" ht="6.9" customHeight="1">
      <c r="B124" s="32"/>
      <c r="I124" s="96"/>
      <c r="L124" s="32"/>
    </row>
    <row r="125" spans="2:20" s="1" customFormat="1" ht="27.9" customHeight="1">
      <c r="B125" s="32"/>
      <c r="C125" s="27" t="s">
        <v>28</v>
      </c>
      <c r="F125" s="25" t="str">
        <f>E17</f>
        <v>Mendelova univerzita v Brně</v>
      </c>
      <c r="I125" s="97" t="s">
        <v>34</v>
      </c>
      <c r="J125" s="30" t="str">
        <f>E23</f>
        <v>ZAHRADA Olomouc s.r.o.</v>
      </c>
      <c r="L125" s="32"/>
    </row>
    <row r="126" spans="2:20" s="1" customFormat="1" ht="15.15" customHeight="1">
      <c r="B126" s="32"/>
      <c r="C126" s="27" t="s">
        <v>32</v>
      </c>
      <c r="F126" s="25" t="str">
        <f>IF(E20="","",E20)</f>
        <v>Vyplň údaj</v>
      </c>
      <c r="I126" s="97" t="s">
        <v>37</v>
      </c>
      <c r="J126" s="30" t="str">
        <f>E26</f>
        <v xml:space="preserve"> </v>
      </c>
      <c r="L126" s="32"/>
    </row>
    <row r="127" spans="2:20" s="1" customFormat="1" ht="10.35" customHeight="1">
      <c r="B127" s="32"/>
      <c r="I127" s="96"/>
      <c r="L127" s="32"/>
    </row>
    <row r="128" spans="2:20" s="10" customFormat="1" ht="29.25" customHeight="1">
      <c r="B128" s="133"/>
      <c r="C128" s="134" t="s">
        <v>152</v>
      </c>
      <c r="D128" s="135" t="s">
        <v>65</v>
      </c>
      <c r="E128" s="135" t="s">
        <v>61</v>
      </c>
      <c r="F128" s="135" t="s">
        <v>62</v>
      </c>
      <c r="G128" s="135" t="s">
        <v>153</v>
      </c>
      <c r="H128" s="135" t="s">
        <v>154</v>
      </c>
      <c r="I128" s="136" t="s">
        <v>155</v>
      </c>
      <c r="J128" s="137" t="s">
        <v>140</v>
      </c>
      <c r="K128" s="138" t="s">
        <v>156</v>
      </c>
      <c r="L128" s="133"/>
      <c r="M128" s="59" t="s">
        <v>1</v>
      </c>
      <c r="N128" s="60" t="s">
        <v>44</v>
      </c>
      <c r="O128" s="60" t="s">
        <v>157</v>
      </c>
      <c r="P128" s="60" t="s">
        <v>158</v>
      </c>
      <c r="Q128" s="60" t="s">
        <v>159</v>
      </c>
      <c r="R128" s="60" t="s">
        <v>160</v>
      </c>
      <c r="S128" s="60" t="s">
        <v>161</v>
      </c>
      <c r="T128" s="61" t="s">
        <v>162</v>
      </c>
    </row>
    <row r="129" spans="2:65" s="1" customFormat="1" ht="22.8" customHeight="1">
      <c r="B129" s="32"/>
      <c r="C129" s="64" t="s">
        <v>163</v>
      </c>
      <c r="I129" s="96"/>
      <c r="J129" s="139">
        <f>BK129</f>
        <v>0</v>
      </c>
      <c r="L129" s="32"/>
      <c r="M129" s="62"/>
      <c r="N129" s="53"/>
      <c r="O129" s="53"/>
      <c r="P129" s="140">
        <f>P130+P149+P151+P180+P190+P192+P195+P222+P262</f>
        <v>0</v>
      </c>
      <c r="Q129" s="53"/>
      <c r="R129" s="140">
        <f>R130+R149+R151+R180+R190+R192+R195+R222+R262</f>
        <v>0</v>
      </c>
      <c r="S129" s="53"/>
      <c r="T129" s="141">
        <f>T130+T149+T151+T180+T190+T192+T195+T222+T262</f>
        <v>0</v>
      </c>
      <c r="AT129" s="17" t="s">
        <v>79</v>
      </c>
      <c r="AU129" s="17" t="s">
        <v>142</v>
      </c>
      <c r="BK129" s="142">
        <f>BK130+BK149+BK151+BK180+BK190+BK192+BK195+BK222+BK262</f>
        <v>0</v>
      </c>
    </row>
    <row r="130" spans="2:65" s="11" customFormat="1" ht="25.95" customHeight="1">
      <c r="B130" s="143"/>
      <c r="D130" s="144" t="s">
        <v>79</v>
      </c>
      <c r="E130" s="145" t="s">
        <v>21</v>
      </c>
      <c r="F130" s="145" t="s">
        <v>167</v>
      </c>
      <c r="I130" s="146"/>
      <c r="J130" s="147">
        <f>BK130</f>
        <v>0</v>
      </c>
      <c r="L130" s="143"/>
      <c r="M130" s="148"/>
      <c r="N130" s="149"/>
      <c r="O130" s="149"/>
      <c r="P130" s="150">
        <f>SUM(P131:P148)</f>
        <v>0</v>
      </c>
      <c r="Q130" s="149"/>
      <c r="R130" s="150">
        <f>SUM(R131:R148)</f>
        <v>0</v>
      </c>
      <c r="S130" s="149"/>
      <c r="T130" s="151">
        <f>SUM(T131:T148)</f>
        <v>0</v>
      </c>
      <c r="AR130" s="144" t="s">
        <v>21</v>
      </c>
      <c r="AT130" s="152" t="s">
        <v>79</v>
      </c>
      <c r="AU130" s="152" t="s">
        <v>80</v>
      </c>
      <c r="AY130" s="144" t="s">
        <v>166</v>
      </c>
      <c r="BK130" s="153">
        <f>SUM(BK131:BK148)</f>
        <v>0</v>
      </c>
    </row>
    <row r="131" spans="2:65" s="1" customFormat="1" ht="16.5" customHeight="1">
      <c r="B131" s="156"/>
      <c r="C131" s="157" t="s">
        <v>21</v>
      </c>
      <c r="D131" s="157" t="s">
        <v>168</v>
      </c>
      <c r="E131" s="158" t="s">
        <v>2150</v>
      </c>
      <c r="F131" s="159" t="s">
        <v>2151</v>
      </c>
      <c r="G131" s="160" t="s">
        <v>171</v>
      </c>
      <c r="H131" s="161">
        <v>116.642</v>
      </c>
      <c r="I131" s="162"/>
      <c r="J131" s="163">
        <f t="shared" ref="J131:J143" si="0">ROUND(I131*H131,2)</f>
        <v>0</v>
      </c>
      <c r="K131" s="159" t="s">
        <v>1</v>
      </c>
      <c r="L131" s="32"/>
      <c r="M131" s="164" t="s">
        <v>1</v>
      </c>
      <c r="N131" s="165" t="s">
        <v>45</v>
      </c>
      <c r="O131" s="55"/>
      <c r="P131" s="166">
        <f t="shared" ref="P131:P143" si="1">O131*H131</f>
        <v>0</v>
      </c>
      <c r="Q131" s="166">
        <v>0</v>
      </c>
      <c r="R131" s="166">
        <f t="shared" ref="R131:R143" si="2">Q131*H131</f>
        <v>0</v>
      </c>
      <c r="S131" s="166">
        <v>0</v>
      </c>
      <c r="T131" s="167">
        <f t="shared" ref="T131:T143" si="3">S131*H131</f>
        <v>0</v>
      </c>
      <c r="AR131" s="168" t="s">
        <v>173</v>
      </c>
      <c r="AT131" s="168" t="s">
        <v>168</v>
      </c>
      <c r="AU131" s="168" t="s">
        <v>21</v>
      </c>
      <c r="AY131" s="17" t="s">
        <v>166</v>
      </c>
      <c r="BE131" s="169">
        <f t="shared" ref="BE131:BE143" si="4">IF(N131="základní",J131,0)</f>
        <v>0</v>
      </c>
      <c r="BF131" s="169">
        <f t="shared" ref="BF131:BF143" si="5">IF(N131="snížená",J131,0)</f>
        <v>0</v>
      </c>
      <c r="BG131" s="169">
        <f t="shared" ref="BG131:BG143" si="6">IF(N131="zákl. přenesená",J131,0)</f>
        <v>0</v>
      </c>
      <c r="BH131" s="169">
        <f t="shared" ref="BH131:BH143" si="7">IF(N131="sníž. přenesená",J131,0)</f>
        <v>0</v>
      </c>
      <c r="BI131" s="169">
        <f t="shared" ref="BI131:BI143" si="8">IF(N131="nulová",J131,0)</f>
        <v>0</v>
      </c>
      <c r="BJ131" s="17" t="s">
        <v>21</v>
      </c>
      <c r="BK131" s="169">
        <f t="shared" ref="BK131:BK143" si="9">ROUND(I131*H131,2)</f>
        <v>0</v>
      </c>
      <c r="BL131" s="17" t="s">
        <v>173</v>
      </c>
      <c r="BM131" s="168" t="s">
        <v>2152</v>
      </c>
    </row>
    <row r="132" spans="2:65" s="1" customFormat="1" ht="16.5" customHeight="1">
      <c r="B132" s="156"/>
      <c r="C132" s="157" t="s">
        <v>88</v>
      </c>
      <c r="D132" s="157" t="s">
        <v>168</v>
      </c>
      <c r="E132" s="158" t="s">
        <v>2153</v>
      </c>
      <c r="F132" s="159" t="s">
        <v>2154</v>
      </c>
      <c r="G132" s="160" t="s">
        <v>171</v>
      </c>
      <c r="H132" s="161">
        <v>116.642</v>
      </c>
      <c r="I132" s="162"/>
      <c r="J132" s="163">
        <f t="shared" si="0"/>
        <v>0</v>
      </c>
      <c r="K132" s="159" t="s">
        <v>1</v>
      </c>
      <c r="L132" s="32"/>
      <c r="M132" s="164" t="s">
        <v>1</v>
      </c>
      <c r="N132" s="165" t="s">
        <v>45</v>
      </c>
      <c r="O132" s="55"/>
      <c r="P132" s="166">
        <f t="shared" si="1"/>
        <v>0</v>
      </c>
      <c r="Q132" s="166">
        <v>0</v>
      </c>
      <c r="R132" s="166">
        <f t="shared" si="2"/>
        <v>0</v>
      </c>
      <c r="S132" s="166">
        <v>0</v>
      </c>
      <c r="T132" s="167">
        <f t="shared" si="3"/>
        <v>0</v>
      </c>
      <c r="AR132" s="168" t="s">
        <v>173</v>
      </c>
      <c r="AT132" s="168" t="s">
        <v>168</v>
      </c>
      <c r="AU132" s="168" t="s">
        <v>21</v>
      </c>
      <c r="AY132" s="17" t="s">
        <v>166</v>
      </c>
      <c r="BE132" s="169">
        <f t="shared" si="4"/>
        <v>0</v>
      </c>
      <c r="BF132" s="169">
        <f t="shared" si="5"/>
        <v>0</v>
      </c>
      <c r="BG132" s="169">
        <f t="shared" si="6"/>
        <v>0</v>
      </c>
      <c r="BH132" s="169">
        <f t="shared" si="7"/>
        <v>0</v>
      </c>
      <c r="BI132" s="169">
        <f t="shared" si="8"/>
        <v>0</v>
      </c>
      <c r="BJ132" s="17" t="s">
        <v>21</v>
      </c>
      <c r="BK132" s="169">
        <f t="shared" si="9"/>
        <v>0</v>
      </c>
      <c r="BL132" s="17" t="s">
        <v>173</v>
      </c>
      <c r="BM132" s="168" t="s">
        <v>2155</v>
      </c>
    </row>
    <row r="133" spans="2:65" s="1" customFormat="1" ht="16.5" customHeight="1">
      <c r="B133" s="156"/>
      <c r="C133" s="157" t="s">
        <v>181</v>
      </c>
      <c r="D133" s="157" t="s">
        <v>168</v>
      </c>
      <c r="E133" s="158" t="s">
        <v>2156</v>
      </c>
      <c r="F133" s="159" t="s">
        <v>2157</v>
      </c>
      <c r="G133" s="160" t="s">
        <v>171</v>
      </c>
      <c r="H133" s="161">
        <v>19.568999999999999</v>
      </c>
      <c r="I133" s="162"/>
      <c r="J133" s="163">
        <f t="shared" si="0"/>
        <v>0</v>
      </c>
      <c r="K133" s="159" t="s">
        <v>1</v>
      </c>
      <c r="L133" s="32"/>
      <c r="M133" s="164" t="s">
        <v>1</v>
      </c>
      <c r="N133" s="165" t="s">
        <v>45</v>
      </c>
      <c r="O133" s="55"/>
      <c r="P133" s="166">
        <f t="shared" si="1"/>
        <v>0</v>
      </c>
      <c r="Q133" s="166">
        <v>0</v>
      </c>
      <c r="R133" s="166">
        <f t="shared" si="2"/>
        <v>0</v>
      </c>
      <c r="S133" s="166">
        <v>0</v>
      </c>
      <c r="T133" s="167">
        <f t="shared" si="3"/>
        <v>0</v>
      </c>
      <c r="AR133" s="168" t="s">
        <v>173</v>
      </c>
      <c r="AT133" s="168" t="s">
        <v>168</v>
      </c>
      <c r="AU133" s="168" t="s">
        <v>21</v>
      </c>
      <c r="AY133" s="17" t="s">
        <v>166</v>
      </c>
      <c r="BE133" s="169">
        <f t="shared" si="4"/>
        <v>0</v>
      </c>
      <c r="BF133" s="169">
        <f t="shared" si="5"/>
        <v>0</v>
      </c>
      <c r="BG133" s="169">
        <f t="shared" si="6"/>
        <v>0</v>
      </c>
      <c r="BH133" s="169">
        <f t="shared" si="7"/>
        <v>0</v>
      </c>
      <c r="BI133" s="169">
        <f t="shared" si="8"/>
        <v>0</v>
      </c>
      <c r="BJ133" s="17" t="s">
        <v>21</v>
      </c>
      <c r="BK133" s="169">
        <f t="shared" si="9"/>
        <v>0</v>
      </c>
      <c r="BL133" s="17" t="s">
        <v>173</v>
      </c>
      <c r="BM133" s="168" t="s">
        <v>2158</v>
      </c>
    </row>
    <row r="134" spans="2:65" s="1" customFormat="1" ht="16.5" customHeight="1">
      <c r="B134" s="156"/>
      <c r="C134" s="157" t="s">
        <v>173</v>
      </c>
      <c r="D134" s="157" t="s">
        <v>168</v>
      </c>
      <c r="E134" s="158" t="s">
        <v>2159</v>
      </c>
      <c r="F134" s="159" t="s">
        <v>2160</v>
      </c>
      <c r="G134" s="160" t="s">
        <v>197</v>
      </c>
      <c r="H134" s="161">
        <v>280.10000000000002</v>
      </c>
      <c r="I134" s="162"/>
      <c r="J134" s="163">
        <f t="shared" si="0"/>
        <v>0</v>
      </c>
      <c r="K134" s="159" t="s">
        <v>1</v>
      </c>
      <c r="L134" s="32"/>
      <c r="M134" s="164" t="s">
        <v>1</v>
      </c>
      <c r="N134" s="165" t="s">
        <v>45</v>
      </c>
      <c r="O134" s="55"/>
      <c r="P134" s="166">
        <f t="shared" si="1"/>
        <v>0</v>
      </c>
      <c r="Q134" s="166">
        <v>0</v>
      </c>
      <c r="R134" s="166">
        <f t="shared" si="2"/>
        <v>0</v>
      </c>
      <c r="S134" s="166">
        <v>0</v>
      </c>
      <c r="T134" s="167">
        <f t="shared" si="3"/>
        <v>0</v>
      </c>
      <c r="AR134" s="168" t="s">
        <v>173</v>
      </c>
      <c r="AT134" s="168" t="s">
        <v>168</v>
      </c>
      <c r="AU134" s="168" t="s">
        <v>21</v>
      </c>
      <c r="AY134" s="17" t="s">
        <v>166</v>
      </c>
      <c r="BE134" s="169">
        <f t="shared" si="4"/>
        <v>0</v>
      </c>
      <c r="BF134" s="169">
        <f t="shared" si="5"/>
        <v>0</v>
      </c>
      <c r="BG134" s="169">
        <f t="shared" si="6"/>
        <v>0</v>
      </c>
      <c r="BH134" s="169">
        <f t="shared" si="7"/>
        <v>0</v>
      </c>
      <c r="BI134" s="169">
        <f t="shared" si="8"/>
        <v>0</v>
      </c>
      <c r="BJ134" s="17" t="s">
        <v>21</v>
      </c>
      <c r="BK134" s="169">
        <f t="shared" si="9"/>
        <v>0</v>
      </c>
      <c r="BL134" s="17" t="s">
        <v>173</v>
      </c>
      <c r="BM134" s="168" t="s">
        <v>2161</v>
      </c>
    </row>
    <row r="135" spans="2:65" s="1" customFormat="1" ht="16.5" customHeight="1">
      <c r="B135" s="156"/>
      <c r="C135" s="157" t="s">
        <v>188</v>
      </c>
      <c r="D135" s="157" t="s">
        <v>168</v>
      </c>
      <c r="E135" s="158" t="s">
        <v>2162</v>
      </c>
      <c r="F135" s="159" t="s">
        <v>2163</v>
      </c>
      <c r="G135" s="160" t="s">
        <v>197</v>
      </c>
      <c r="H135" s="161">
        <v>280.10000000000002</v>
      </c>
      <c r="I135" s="162"/>
      <c r="J135" s="163">
        <f t="shared" si="0"/>
        <v>0</v>
      </c>
      <c r="K135" s="159" t="s">
        <v>1</v>
      </c>
      <c r="L135" s="32"/>
      <c r="M135" s="164" t="s">
        <v>1</v>
      </c>
      <c r="N135" s="165" t="s">
        <v>45</v>
      </c>
      <c r="O135" s="55"/>
      <c r="P135" s="166">
        <f t="shared" si="1"/>
        <v>0</v>
      </c>
      <c r="Q135" s="166">
        <v>0</v>
      </c>
      <c r="R135" s="166">
        <f t="shared" si="2"/>
        <v>0</v>
      </c>
      <c r="S135" s="166">
        <v>0</v>
      </c>
      <c r="T135" s="167">
        <f t="shared" si="3"/>
        <v>0</v>
      </c>
      <c r="AR135" s="168" t="s">
        <v>173</v>
      </c>
      <c r="AT135" s="168" t="s">
        <v>168</v>
      </c>
      <c r="AU135" s="168" t="s">
        <v>21</v>
      </c>
      <c r="AY135" s="17" t="s">
        <v>166</v>
      </c>
      <c r="BE135" s="169">
        <f t="shared" si="4"/>
        <v>0</v>
      </c>
      <c r="BF135" s="169">
        <f t="shared" si="5"/>
        <v>0</v>
      </c>
      <c r="BG135" s="169">
        <f t="shared" si="6"/>
        <v>0</v>
      </c>
      <c r="BH135" s="169">
        <f t="shared" si="7"/>
        <v>0</v>
      </c>
      <c r="BI135" s="169">
        <f t="shared" si="8"/>
        <v>0</v>
      </c>
      <c r="BJ135" s="17" t="s">
        <v>21</v>
      </c>
      <c r="BK135" s="169">
        <f t="shared" si="9"/>
        <v>0</v>
      </c>
      <c r="BL135" s="17" t="s">
        <v>173</v>
      </c>
      <c r="BM135" s="168" t="s">
        <v>2164</v>
      </c>
    </row>
    <row r="136" spans="2:65" s="1" customFormat="1" ht="16.5" customHeight="1">
      <c r="B136" s="156"/>
      <c r="C136" s="157" t="s">
        <v>194</v>
      </c>
      <c r="D136" s="157" t="s">
        <v>168</v>
      </c>
      <c r="E136" s="158" t="s">
        <v>2165</v>
      </c>
      <c r="F136" s="159" t="s">
        <v>2166</v>
      </c>
      <c r="G136" s="160" t="s">
        <v>171</v>
      </c>
      <c r="H136" s="161">
        <v>136.21199999999999</v>
      </c>
      <c r="I136" s="162"/>
      <c r="J136" s="163">
        <f t="shared" si="0"/>
        <v>0</v>
      </c>
      <c r="K136" s="159" t="s">
        <v>1</v>
      </c>
      <c r="L136" s="32"/>
      <c r="M136" s="164" t="s">
        <v>1</v>
      </c>
      <c r="N136" s="165" t="s">
        <v>45</v>
      </c>
      <c r="O136" s="55"/>
      <c r="P136" s="166">
        <f t="shared" si="1"/>
        <v>0</v>
      </c>
      <c r="Q136" s="166">
        <v>0</v>
      </c>
      <c r="R136" s="166">
        <f t="shared" si="2"/>
        <v>0</v>
      </c>
      <c r="S136" s="166">
        <v>0</v>
      </c>
      <c r="T136" s="167">
        <f t="shared" si="3"/>
        <v>0</v>
      </c>
      <c r="AR136" s="168" t="s">
        <v>173</v>
      </c>
      <c r="AT136" s="168" t="s">
        <v>168</v>
      </c>
      <c r="AU136" s="168" t="s">
        <v>21</v>
      </c>
      <c r="AY136" s="17" t="s">
        <v>166</v>
      </c>
      <c r="BE136" s="169">
        <f t="shared" si="4"/>
        <v>0</v>
      </c>
      <c r="BF136" s="169">
        <f t="shared" si="5"/>
        <v>0</v>
      </c>
      <c r="BG136" s="169">
        <f t="shared" si="6"/>
        <v>0</v>
      </c>
      <c r="BH136" s="169">
        <f t="shared" si="7"/>
        <v>0</v>
      </c>
      <c r="BI136" s="169">
        <f t="shared" si="8"/>
        <v>0</v>
      </c>
      <c r="BJ136" s="17" t="s">
        <v>21</v>
      </c>
      <c r="BK136" s="169">
        <f t="shared" si="9"/>
        <v>0</v>
      </c>
      <c r="BL136" s="17" t="s">
        <v>173</v>
      </c>
      <c r="BM136" s="168" t="s">
        <v>2167</v>
      </c>
    </row>
    <row r="137" spans="2:65" s="1" customFormat="1" ht="16.5" customHeight="1">
      <c r="B137" s="156"/>
      <c r="C137" s="157" t="s">
        <v>201</v>
      </c>
      <c r="D137" s="157" t="s">
        <v>168</v>
      </c>
      <c r="E137" s="158" t="s">
        <v>2168</v>
      </c>
      <c r="F137" s="159" t="s">
        <v>2169</v>
      </c>
      <c r="G137" s="160" t="s">
        <v>171</v>
      </c>
      <c r="H137" s="161">
        <v>19.568999999999999</v>
      </c>
      <c r="I137" s="162"/>
      <c r="J137" s="163">
        <f t="shared" si="0"/>
        <v>0</v>
      </c>
      <c r="K137" s="159" t="s">
        <v>1</v>
      </c>
      <c r="L137" s="32"/>
      <c r="M137" s="164" t="s">
        <v>1</v>
      </c>
      <c r="N137" s="165" t="s">
        <v>45</v>
      </c>
      <c r="O137" s="55"/>
      <c r="P137" s="166">
        <f t="shared" si="1"/>
        <v>0</v>
      </c>
      <c r="Q137" s="166">
        <v>0</v>
      </c>
      <c r="R137" s="166">
        <f t="shared" si="2"/>
        <v>0</v>
      </c>
      <c r="S137" s="166">
        <v>0</v>
      </c>
      <c r="T137" s="167">
        <f t="shared" si="3"/>
        <v>0</v>
      </c>
      <c r="AR137" s="168" t="s">
        <v>173</v>
      </c>
      <c r="AT137" s="168" t="s">
        <v>168</v>
      </c>
      <c r="AU137" s="168" t="s">
        <v>21</v>
      </c>
      <c r="AY137" s="17" t="s">
        <v>166</v>
      </c>
      <c r="BE137" s="169">
        <f t="shared" si="4"/>
        <v>0</v>
      </c>
      <c r="BF137" s="169">
        <f t="shared" si="5"/>
        <v>0</v>
      </c>
      <c r="BG137" s="169">
        <f t="shared" si="6"/>
        <v>0</v>
      </c>
      <c r="BH137" s="169">
        <f t="shared" si="7"/>
        <v>0</v>
      </c>
      <c r="BI137" s="169">
        <f t="shared" si="8"/>
        <v>0</v>
      </c>
      <c r="BJ137" s="17" t="s">
        <v>21</v>
      </c>
      <c r="BK137" s="169">
        <f t="shared" si="9"/>
        <v>0</v>
      </c>
      <c r="BL137" s="17" t="s">
        <v>173</v>
      </c>
      <c r="BM137" s="168" t="s">
        <v>2170</v>
      </c>
    </row>
    <row r="138" spans="2:65" s="1" customFormat="1" ht="16.5" customHeight="1">
      <c r="B138" s="156"/>
      <c r="C138" s="157" t="s">
        <v>206</v>
      </c>
      <c r="D138" s="157" t="s">
        <v>168</v>
      </c>
      <c r="E138" s="158" t="s">
        <v>2171</v>
      </c>
      <c r="F138" s="159" t="s">
        <v>2172</v>
      </c>
      <c r="G138" s="160" t="s">
        <v>171</v>
      </c>
      <c r="H138" s="161">
        <v>19.568999999999999</v>
      </c>
      <c r="I138" s="162"/>
      <c r="J138" s="163">
        <f t="shared" si="0"/>
        <v>0</v>
      </c>
      <c r="K138" s="159" t="s">
        <v>1</v>
      </c>
      <c r="L138" s="32"/>
      <c r="M138" s="164" t="s">
        <v>1</v>
      </c>
      <c r="N138" s="165" t="s">
        <v>45</v>
      </c>
      <c r="O138" s="55"/>
      <c r="P138" s="166">
        <f t="shared" si="1"/>
        <v>0</v>
      </c>
      <c r="Q138" s="166">
        <v>0</v>
      </c>
      <c r="R138" s="166">
        <f t="shared" si="2"/>
        <v>0</v>
      </c>
      <c r="S138" s="166">
        <v>0</v>
      </c>
      <c r="T138" s="167">
        <f t="shared" si="3"/>
        <v>0</v>
      </c>
      <c r="AR138" s="168" t="s">
        <v>173</v>
      </c>
      <c r="AT138" s="168" t="s">
        <v>168</v>
      </c>
      <c r="AU138" s="168" t="s">
        <v>21</v>
      </c>
      <c r="AY138" s="17" t="s">
        <v>166</v>
      </c>
      <c r="BE138" s="169">
        <f t="shared" si="4"/>
        <v>0</v>
      </c>
      <c r="BF138" s="169">
        <f t="shared" si="5"/>
        <v>0</v>
      </c>
      <c r="BG138" s="169">
        <f t="shared" si="6"/>
        <v>0</v>
      </c>
      <c r="BH138" s="169">
        <f t="shared" si="7"/>
        <v>0</v>
      </c>
      <c r="BI138" s="169">
        <f t="shared" si="8"/>
        <v>0</v>
      </c>
      <c r="BJ138" s="17" t="s">
        <v>21</v>
      </c>
      <c r="BK138" s="169">
        <f t="shared" si="9"/>
        <v>0</v>
      </c>
      <c r="BL138" s="17" t="s">
        <v>173</v>
      </c>
      <c r="BM138" s="168" t="s">
        <v>2173</v>
      </c>
    </row>
    <row r="139" spans="2:65" s="1" customFormat="1" ht="16.5" customHeight="1">
      <c r="B139" s="156"/>
      <c r="C139" s="157" t="s">
        <v>211</v>
      </c>
      <c r="D139" s="157" t="s">
        <v>168</v>
      </c>
      <c r="E139" s="158" t="s">
        <v>2174</v>
      </c>
      <c r="F139" s="159" t="s">
        <v>2175</v>
      </c>
      <c r="G139" s="160" t="s">
        <v>171</v>
      </c>
      <c r="H139" s="161">
        <v>48</v>
      </c>
      <c r="I139" s="162"/>
      <c r="J139" s="163">
        <f t="shared" si="0"/>
        <v>0</v>
      </c>
      <c r="K139" s="159" t="s">
        <v>1</v>
      </c>
      <c r="L139" s="32"/>
      <c r="M139" s="164" t="s">
        <v>1</v>
      </c>
      <c r="N139" s="165" t="s">
        <v>45</v>
      </c>
      <c r="O139" s="55"/>
      <c r="P139" s="166">
        <f t="shared" si="1"/>
        <v>0</v>
      </c>
      <c r="Q139" s="166">
        <v>0</v>
      </c>
      <c r="R139" s="166">
        <f t="shared" si="2"/>
        <v>0</v>
      </c>
      <c r="S139" s="166">
        <v>0</v>
      </c>
      <c r="T139" s="167">
        <f t="shared" si="3"/>
        <v>0</v>
      </c>
      <c r="AR139" s="168" t="s">
        <v>173</v>
      </c>
      <c r="AT139" s="168" t="s">
        <v>168</v>
      </c>
      <c r="AU139" s="168" t="s">
        <v>21</v>
      </c>
      <c r="AY139" s="17" t="s">
        <v>166</v>
      </c>
      <c r="BE139" s="169">
        <f t="shared" si="4"/>
        <v>0</v>
      </c>
      <c r="BF139" s="169">
        <f t="shared" si="5"/>
        <v>0</v>
      </c>
      <c r="BG139" s="169">
        <f t="shared" si="6"/>
        <v>0</v>
      </c>
      <c r="BH139" s="169">
        <f t="shared" si="7"/>
        <v>0</v>
      </c>
      <c r="BI139" s="169">
        <f t="shared" si="8"/>
        <v>0</v>
      </c>
      <c r="BJ139" s="17" t="s">
        <v>21</v>
      </c>
      <c r="BK139" s="169">
        <f t="shared" si="9"/>
        <v>0</v>
      </c>
      <c r="BL139" s="17" t="s">
        <v>173</v>
      </c>
      <c r="BM139" s="168" t="s">
        <v>2176</v>
      </c>
    </row>
    <row r="140" spans="2:65" s="1" customFormat="1" ht="16.5" customHeight="1">
      <c r="B140" s="156"/>
      <c r="C140" s="157" t="s">
        <v>26</v>
      </c>
      <c r="D140" s="157" t="s">
        <v>168</v>
      </c>
      <c r="E140" s="158" t="s">
        <v>2177</v>
      </c>
      <c r="F140" s="159" t="s">
        <v>2178</v>
      </c>
      <c r="G140" s="160" t="s">
        <v>171</v>
      </c>
      <c r="H140" s="161">
        <v>48</v>
      </c>
      <c r="I140" s="162"/>
      <c r="J140" s="163">
        <f t="shared" si="0"/>
        <v>0</v>
      </c>
      <c r="K140" s="159" t="s">
        <v>1</v>
      </c>
      <c r="L140" s="32"/>
      <c r="M140" s="164" t="s">
        <v>1</v>
      </c>
      <c r="N140" s="165" t="s">
        <v>45</v>
      </c>
      <c r="O140" s="55"/>
      <c r="P140" s="166">
        <f t="shared" si="1"/>
        <v>0</v>
      </c>
      <c r="Q140" s="166">
        <v>0</v>
      </c>
      <c r="R140" s="166">
        <f t="shared" si="2"/>
        <v>0</v>
      </c>
      <c r="S140" s="166">
        <v>0</v>
      </c>
      <c r="T140" s="167">
        <f t="shared" si="3"/>
        <v>0</v>
      </c>
      <c r="AR140" s="168" t="s">
        <v>173</v>
      </c>
      <c r="AT140" s="168" t="s">
        <v>168</v>
      </c>
      <c r="AU140" s="168" t="s">
        <v>21</v>
      </c>
      <c r="AY140" s="17" t="s">
        <v>166</v>
      </c>
      <c r="BE140" s="169">
        <f t="shared" si="4"/>
        <v>0</v>
      </c>
      <c r="BF140" s="169">
        <f t="shared" si="5"/>
        <v>0</v>
      </c>
      <c r="BG140" s="169">
        <f t="shared" si="6"/>
        <v>0</v>
      </c>
      <c r="BH140" s="169">
        <f t="shared" si="7"/>
        <v>0</v>
      </c>
      <c r="BI140" s="169">
        <f t="shared" si="8"/>
        <v>0</v>
      </c>
      <c r="BJ140" s="17" t="s">
        <v>21</v>
      </c>
      <c r="BK140" s="169">
        <f t="shared" si="9"/>
        <v>0</v>
      </c>
      <c r="BL140" s="17" t="s">
        <v>173</v>
      </c>
      <c r="BM140" s="168" t="s">
        <v>2179</v>
      </c>
    </row>
    <row r="141" spans="2:65" s="1" customFormat="1" ht="16.5" customHeight="1">
      <c r="B141" s="156"/>
      <c r="C141" s="157" t="s">
        <v>220</v>
      </c>
      <c r="D141" s="157" t="s">
        <v>168</v>
      </c>
      <c r="E141" s="158" t="s">
        <v>2180</v>
      </c>
      <c r="F141" s="159" t="s">
        <v>2181</v>
      </c>
      <c r="G141" s="160" t="s">
        <v>171</v>
      </c>
      <c r="H141" s="161">
        <v>48</v>
      </c>
      <c r="I141" s="162"/>
      <c r="J141" s="163">
        <f t="shared" si="0"/>
        <v>0</v>
      </c>
      <c r="K141" s="159" t="s">
        <v>1</v>
      </c>
      <c r="L141" s="32"/>
      <c r="M141" s="164" t="s">
        <v>1</v>
      </c>
      <c r="N141" s="165" t="s">
        <v>45</v>
      </c>
      <c r="O141" s="55"/>
      <c r="P141" s="166">
        <f t="shared" si="1"/>
        <v>0</v>
      </c>
      <c r="Q141" s="166">
        <v>0</v>
      </c>
      <c r="R141" s="166">
        <f t="shared" si="2"/>
        <v>0</v>
      </c>
      <c r="S141" s="166">
        <v>0</v>
      </c>
      <c r="T141" s="167">
        <f t="shared" si="3"/>
        <v>0</v>
      </c>
      <c r="AR141" s="168" t="s">
        <v>173</v>
      </c>
      <c r="AT141" s="168" t="s">
        <v>168</v>
      </c>
      <c r="AU141" s="168" t="s">
        <v>21</v>
      </c>
      <c r="AY141" s="17" t="s">
        <v>166</v>
      </c>
      <c r="BE141" s="169">
        <f t="shared" si="4"/>
        <v>0</v>
      </c>
      <c r="BF141" s="169">
        <f t="shared" si="5"/>
        <v>0</v>
      </c>
      <c r="BG141" s="169">
        <f t="shared" si="6"/>
        <v>0</v>
      </c>
      <c r="BH141" s="169">
        <f t="shared" si="7"/>
        <v>0</v>
      </c>
      <c r="BI141" s="169">
        <f t="shared" si="8"/>
        <v>0</v>
      </c>
      <c r="BJ141" s="17" t="s">
        <v>21</v>
      </c>
      <c r="BK141" s="169">
        <f t="shared" si="9"/>
        <v>0</v>
      </c>
      <c r="BL141" s="17" t="s">
        <v>173</v>
      </c>
      <c r="BM141" s="168" t="s">
        <v>2182</v>
      </c>
    </row>
    <row r="142" spans="2:65" s="1" customFormat="1" ht="16.5" customHeight="1">
      <c r="B142" s="156"/>
      <c r="C142" s="157" t="s">
        <v>225</v>
      </c>
      <c r="D142" s="157" t="s">
        <v>168</v>
      </c>
      <c r="E142" s="158" t="s">
        <v>2183</v>
      </c>
      <c r="F142" s="159" t="s">
        <v>2184</v>
      </c>
      <c r="G142" s="160" t="s">
        <v>171</v>
      </c>
      <c r="H142" s="161">
        <v>48</v>
      </c>
      <c r="I142" s="162"/>
      <c r="J142" s="163">
        <f t="shared" si="0"/>
        <v>0</v>
      </c>
      <c r="K142" s="159" t="s">
        <v>1</v>
      </c>
      <c r="L142" s="32"/>
      <c r="M142" s="164" t="s">
        <v>1</v>
      </c>
      <c r="N142" s="165" t="s">
        <v>45</v>
      </c>
      <c r="O142" s="55"/>
      <c r="P142" s="166">
        <f t="shared" si="1"/>
        <v>0</v>
      </c>
      <c r="Q142" s="166">
        <v>0</v>
      </c>
      <c r="R142" s="166">
        <f t="shared" si="2"/>
        <v>0</v>
      </c>
      <c r="S142" s="166">
        <v>0</v>
      </c>
      <c r="T142" s="167">
        <f t="shared" si="3"/>
        <v>0</v>
      </c>
      <c r="AR142" s="168" t="s">
        <v>173</v>
      </c>
      <c r="AT142" s="168" t="s">
        <v>168</v>
      </c>
      <c r="AU142" s="168" t="s">
        <v>21</v>
      </c>
      <c r="AY142" s="17" t="s">
        <v>166</v>
      </c>
      <c r="BE142" s="169">
        <f t="shared" si="4"/>
        <v>0</v>
      </c>
      <c r="BF142" s="169">
        <f t="shared" si="5"/>
        <v>0</v>
      </c>
      <c r="BG142" s="169">
        <f t="shared" si="6"/>
        <v>0</v>
      </c>
      <c r="BH142" s="169">
        <f t="shared" si="7"/>
        <v>0</v>
      </c>
      <c r="BI142" s="169">
        <f t="shared" si="8"/>
        <v>0</v>
      </c>
      <c r="BJ142" s="17" t="s">
        <v>21</v>
      </c>
      <c r="BK142" s="169">
        <f t="shared" si="9"/>
        <v>0</v>
      </c>
      <c r="BL142" s="17" t="s">
        <v>173</v>
      </c>
      <c r="BM142" s="168" t="s">
        <v>2185</v>
      </c>
    </row>
    <row r="143" spans="2:65" s="1" customFormat="1" ht="16.5" customHeight="1">
      <c r="B143" s="156"/>
      <c r="C143" s="157" t="s">
        <v>232</v>
      </c>
      <c r="D143" s="157" t="s">
        <v>168</v>
      </c>
      <c r="E143" s="158" t="s">
        <v>2186</v>
      </c>
      <c r="F143" s="159" t="s">
        <v>2187</v>
      </c>
      <c r="G143" s="160" t="s">
        <v>171</v>
      </c>
      <c r="H143" s="161">
        <v>88</v>
      </c>
      <c r="I143" s="162"/>
      <c r="J143" s="163">
        <f t="shared" si="0"/>
        <v>0</v>
      </c>
      <c r="K143" s="159" t="s">
        <v>1</v>
      </c>
      <c r="L143" s="32"/>
      <c r="M143" s="164" t="s">
        <v>1</v>
      </c>
      <c r="N143" s="165" t="s">
        <v>45</v>
      </c>
      <c r="O143" s="55"/>
      <c r="P143" s="166">
        <f t="shared" si="1"/>
        <v>0</v>
      </c>
      <c r="Q143" s="166">
        <v>0</v>
      </c>
      <c r="R143" s="166">
        <f t="shared" si="2"/>
        <v>0</v>
      </c>
      <c r="S143" s="166">
        <v>0</v>
      </c>
      <c r="T143" s="167">
        <f t="shared" si="3"/>
        <v>0</v>
      </c>
      <c r="AR143" s="168" t="s">
        <v>173</v>
      </c>
      <c r="AT143" s="168" t="s">
        <v>168</v>
      </c>
      <c r="AU143" s="168" t="s">
        <v>21</v>
      </c>
      <c r="AY143" s="17" t="s">
        <v>166</v>
      </c>
      <c r="BE143" s="169">
        <f t="shared" si="4"/>
        <v>0</v>
      </c>
      <c r="BF143" s="169">
        <f t="shared" si="5"/>
        <v>0</v>
      </c>
      <c r="BG143" s="169">
        <f t="shared" si="6"/>
        <v>0</v>
      </c>
      <c r="BH143" s="169">
        <f t="shared" si="7"/>
        <v>0</v>
      </c>
      <c r="BI143" s="169">
        <f t="shared" si="8"/>
        <v>0</v>
      </c>
      <c r="BJ143" s="17" t="s">
        <v>21</v>
      </c>
      <c r="BK143" s="169">
        <f t="shared" si="9"/>
        <v>0</v>
      </c>
      <c r="BL143" s="17" t="s">
        <v>173</v>
      </c>
      <c r="BM143" s="168" t="s">
        <v>2188</v>
      </c>
    </row>
    <row r="144" spans="2:65" s="12" customFormat="1" ht="10.199999999999999">
      <c r="B144" s="170"/>
      <c r="D144" s="171" t="s">
        <v>175</v>
      </c>
      <c r="E144" s="172" t="s">
        <v>1</v>
      </c>
      <c r="F144" s="173" t="s">
        <v>2189</v>
      </c>
      <c r="H144" s="174">
        <v>88</v>
      </c>
      <c r="I144" s="175"/>
      <c r="L144" s="170"/>
      <c r="M144" s="176"/>
      <c r="N144" s="177"/>
      <c r="O144" s="177"/>
      <c r="P144" s="177"/>
      <c r="Q144" s="177"/>
      <c r="R144" s="177"/>
      <c r="S144" s="177"/>
      <c r="T144" s="178"/>
      <c r="AT144" s="172" t="s">
        <v>175</v>
      </c>
      <c r="AU144" s="172" t="s">
        <v>21</v>
      </c>
      <c r="AV144" s="12" t="s">
        <v>88</v>
      </c>
      <c r="AW144" s="12" t="s">
        <v>36</v>
      </c>
      <c r="AX144" s="12" t="s">
        <v>80</v>
      </c>
      <c r="AY144" s="172" t="s">
        <v>166</v>
      </c>
    </row>
    <row r="145" spans="2:65" s="13" customFormat="1" ht="10.199999999999999">
      <c r="B145" s="194"/>
      <c r="D145" s="171" t="s">
        <v>175</v>
      </c>
      <c r="E145" s="195" t="s">
        <v>1</v>
      </c>
      <c r="F145" s="196" t="s">
        <v>367</v>
      </c>
      <c r="H145" s="197">
        <v>88</v>
      </c>
      <c r="I145" s="198"/>
      <c r="L145" s="194"/>
      <c r="M145" s="199"/>
      <c r="N145" s="200"/>
      <c r="O145" s="200"/>
      <c r="P145" s="200"/>
      <c r="Q145" s="200"/>
      <c r="R145" s="200"/>
      <c r="S145" s="200"/>
      <c r="T145" s="201"/>
      <c r="AT145" s="195" t="s">
        <v>175</v>
      </c>
      <c r="AU145" s="195" t="s">
        <v>21</v>
      </c>
      <c r="AV145" s="13" t="s">
        <v>173</v>
      </c>
      <c r="AW145" s="13" t="s">
        <v>36</v>
      </c>
      <c r="AX145" s="13" t="s">
        <v>21</v>
      </c>
      <c r="AY145" s="195" t="s">
        <v>166</v>
      </c>
    </row>
    <row r="146" spans="2:65" s="1" customFormat="1" ht="16.5" customHeight="1">
      <c r="B146" s="156"/>
      <c r="C146" s="157" t="s">
        <v>236</v>
      </c>
      <c r="D146" s="157" t="s">
        <v>168</v>
      </c>
      <c r="E146" s="158" t="s">
        <v>2190</v>
      </c>
      <c r="F146" s="159" t="s">
        <v>2191</v>
      </c>
      <c r="G146" s="160" t="s">
        <v>197</v>
      </c>
      <c r="H146" s="161">
        <v>106.6</v>
      </c>
      <c r="I146" s="162"/>
      <c r="J146" s="163">
        <f>ROUND(I146*H146,2)</f>
        <v>0</v>
      </c>
      <c r="K146" s="159" t="s">
        <v>1</v>
      </c>
      <c r="L146" s="32"/>
      <c r="M146" s="164" t="s">
        <v>1</v>
      </c>
      <c r="N146" s="165" t="s">
        <v>45</v>
      </c>
      <c r="O146" s="55"/>
      <c r="P146" s="166">
        <f>O146*H146</f>
        <v>0</v>
      </c>
      <c r="Q146" s="166">
        <v>0</v>
      </c>
      <c r="R146" s="166">
        <f>Q146*H146</f>
        <v>0</v>
      </c>
      <c r="S146" s="166">
        <v>0</v>
      </c>
      <c r="T146" s="167">
        <f>S146*H146</f>
        <v>0</v>
      </c>
      <c r="AR146" s="168" t="s">
        <v>173</v>
      </c>
      <c r="AT146" s="168" t="s">
        <v>168</v>
      </c>
      <c r="AU146" s="168" t="s">
        <v>21</v>
      </c>
      <c r="AY146" s="17" t="s">
        <v>166</v>
      </c>
      <c r="BE146" s="169">
        <f>IF(N146="základní",J146,0)</f>
        <v>0</v>
      </c>
      <c r="BF146" s="169">
        <f>IF(N146="snížená",J146,0)</f>
        <v>0</v>
      </c>
      <c r="BG146" s="169">
        <f>IF(N146="zákl. přenesená",J146,0)</f>
        <v>0</v>
      </c>
      <c r="BH146" s="169">
        <f>IF(N146="sníž. přenesená",J146,0)</f>
        <v>0</v>
      </c>
      <c r="BI146" s="169">
        <f>IF(N146="nulová",J146,0)</f>
        <v>0</v>
      </c>
      <c r="BJ146" s="17" t="s">
        <v>21</v>
      </c>
      <c r="BK146" s="169">
        <f>ROUND(I146*H146,2)</f>
        <v>0</v>
      </c>
      <c r="BL146" s="17" t="s">
        <v>173</v>
      </c>
      <c r="BM146" s="168" t="s">
        <v>2192</v>
      </c>
    </row>
    <row r="147" spans="2:65" s="1" customFormat="1" ht="16.5" customHeight="1">
      <c r="B147" s="156"/>
      <c r="C147" s="157" t="s">
        <v>8</v>
      </c>
      <c r="D147" s="157" t="s">
        <v>168</v>
      </c>
      <c r="E147" s="158" t="s">
        <v>2193</v>
      </c>
      <c r="F147" s="159" t="s">
        <v>2194</v>
      </c>
      <c r="G147" s="160" t="s">
        <v>223</v>
      </c>
      <c r="H147" s="161">
        <v>2</v>
      </c>
      <c r="I147" s="162"/>
      <c r="J147" s="163">
        <f>ROUND(I147*H147,2)</f>
        <v>0</v>
      </c>
      <c r="K147" s="159" t="s">
        <v>1</v>
      </c>
      <c r="L147" s="32"/>
      <c r="M147" s="164" t="s">
        <v>1</v>
      </c>
      <c r="N147" s="165" t="s">
        <v>45</v>
      </c>
      <c r="O147" s="55"/>
      <c r="P147" s="166">
        <f>O147*H147</f>
        <v>0</v>
      </c>
      <c r="Q147" s="166">
        <v>0</v>
      </c>
      <c r="R147" s="166">
        <f>Q147*H147</f>
        <v>0</v>
      </c>
      <c r="S147" s="166">
        <v>0</v>
      </c>
      <c r="T147" s="167">
        <f>S147*H147</f>
        <v>0</v>
      </c>
      <c r="AR147" s="168" t="s">
        <v>173</v>
      </c>
      <c r="AT147" s="168" t="s">
        <v>168</v>
      </c>
      <c r="AU147" s="168" t="s">
        <v>21</v>
      </c>
      <c r="AY147" s="17" t="s">
        <v>166</v>
      </c>
      <c r="BE147" s="169">
        <f>IF(N147="základní",J147,0)</f>
        <v>0</v>
      </c>
      <c r="BF147" s="169">
        <f>IF(N147="snížená",J147,0)</f>
        <v>0</v>
      </c>
      <c r="BG147" s="169">
        <f>IF(N147="zákl. přenesená",J147,0)</f>
        <v>0</v>
      </c>
      <c r="BH147" s="169">
        <f>IF(N147="sníž. přenesená",J147,0)</f>
        <v>0</v>
      </c>
      <c r="BI147" s="169">
        <f>IF(N147="nulová",J147,0)</f>
        <v>0</v>
      </c>
      <c r="BJ147" s="17" t="s">
        <v>21</v>
      </c>
      <c r="BK147" s="169">
        <f>ROUND(I147*H147,2)</f>
        <v>0</v>
      </c>
      <c r="BL147" s="17" t="s">
        <v>173</v>
      </c>
      <c r="BM147" s="168" t="s">
        <v>2195</v>
      </c>
    </row>
    <row r="148" spans="2:65" s="1" customFormat="1" ht="16.5" customHeight="1">
      <c r="B148" s="156"/>
      <c r="C148" s="157" t="s">
        <v>246</v>
      </c>
      <c r="D148" s="157" t="s">
        <v>168</v>
      </c>
      <c r="E148" s="158" t="s">
        <v>2196</v>
      </c>
      <c r="F148" s="159" t="s">
        <v>2197</v>
      </c>
      <c r="G148" s="160" t="s">
        <v>191</v>
      </c>
      <c r="H148" s="161">
        <v>96</v>
      </c>
      <c r="I148" s="162"/>
      <c r="J148" s="163">
        <f>ROUND(I148*H148,2)</f>
        <v>0</v>
      </c>
      <c r="K148" s="159" t="s">
        <v>1</v>
      </c>
      <c r="L148" s="32"/>
      <c r="M148" s="164" t="s">
        <v>1</v>
      </c>
      <c r="N148" s="165" t="s">
        <v>45</v>
      </c>
      <c r="O148" s="55"/>
      <c r="P148" s="166">
        <f>O148*H148</f>
        <v>0</v>
      </c>
      <c r="Q148" s="166">
        <v>0</v>
      </c>
      <c r="R148" s="166">
        <f>Q148*H148</f>
        <v>0</v>
      </c>
      <c r="S148" s="166">
        <v>0</v>
      </c>
      <c r="T148" s="167">
        <f>S148*H148</f>
        <v>0</v>
      </c>
      <c r="AR148" s="168" t="s">
        <v>173</v>
      </c>
      <c r="AT148" s="168" t="s">
        <v>168</v>
      </c>
      <c r="AU148" s="168" t="s">
        <v>21</v>
      </c>
      <c r="AY148" s="17" t="s">
        <v>166</v>
      </c>
      <c r="BE148" s="169">
        <f>IF(N148="základní",J148,0)</f>
        <v>0</v>
      </c>
      <c r="BF148" s="169">
        <f>IF(N148="snížená",J148,0)</f>
        <v>0</v>
      </c>
      <c r="BG148" s="169">
        <f>IF(N148="zákl. přenesená",J148,0)</f>
        <v>0</v>
      </c>
      <c r="BH148" s="169">
        <f>IF(N148="sníž. přenesená",J148,0)</f>
        <v>0</v>
      </c>
      <c r="BI148" s="169">
        <f>IF(N148="nulová",J148,0)</f>
        <v>0</v>
      </c>
      <c r="BJ148" s="17" t="s">
        <v>21</v>
      </c>
      <c r="BK148" s="169">
        <f>ROUND(I148*H148,2)</f>
        <v>0</v>
      </c>
      <c r="BL148" s="17" t="s">
        <v>173</v>
      </c>
      <c r="BM148" s="168" t="s">
        <v>2198</v>
      </c>
    </row>
    <row r="149" spans="2:65" s="11" customFormat="1" ht="25.95" customHeight="1">
      <c r="B149" s="143"/>
      <c r="D149" s="144" t="s">
        <v>79</v>
      </c>
      <c r="E149" s="145" t="s">
        <v>173</v>
      </c>
      <c r="F149" s="145" t="s">
        <v>219</v>
      </c>
      <c r="I149" s="146"/>
      <c r="J149" s="147">
        <f>BK149</f>
        <v>0</v>
      </c>
      <c r="L149" s="143"/>
      <c r="M149" s="148"/>
      <c r="N149" s="149"/>
      <c r="O149" s="149"/>
      <c r="P149" s="150">
        <f>P150</f>
        <v>0</v>
      </c>
      <c r="Q149" s="149"/>
      <c r="R149" s="150">
        <f>R150</f>
        <v>0</v>
      </c>
      <c r="S149" s="149"/>
      <c r="T149" s="151">
        <f>T150</f>
        <v>0</v>
      </c>
      <c r="AR149" s="144" t="s">
        <v>21</v>
      </c>
      <c r="AT149" s="152" t="s">
        <v>79</v>
      </c>
      <c r="AU149" s="152" t="s">
        <v>80</v>
      </c>
      <c r="AY149" s="144" t="s">
        <v>166</v>
      </c>
      <c r="BK149" s="153">
        <f>BK150</f>
        <v>0</v>
      </c>
    </row>
    <row r="150" spans="2:65" s="1" customFormat="1" ht="16.5" customHeight="1">
      <c r="B150" s="156"/>
      <c r="C150" s="157" t="s">
        <v>254</v>
      </c>
      <c r="D150" s="157" t="s">
        <v>168</v>
      </c>
      <c r="E150" s="158" t="s">
        <v>2199</v>
      </c>
      <c r="F150" s="159" t="s">
        <v>2200</v>
      </c>
      <c r="G150" s="160" t="s">
        <v>171</v>
      </c>
      <c r="H150" s="161">
        <v>48</v>
      </c>
      <c r="I150" s="162"/>
      <c r="J150" s="163">
        <f>ROUND(I150*H150,2)</f>
        <v>0</v>
      </c>
      <c r="K150" s="159" t="s">
        <v>1</v>
      </c>
      <c r="L150" s="32"/>
      <c r="M150" s="164" t="s">
        <v>1</v>
      </c>
      <c r="N150" s="165" t="s">
        <v>45</v>
      </c>
      <c r="O150" s="55"/>
      <c r="P150" s="166">
        <f>O150*H150</f>
        <v>0</v>
      </c>
      <c r="Q150" s="166">
        <v>0</v>
      </c>
      <c r="R150" s="166">
        <f>Q150*H150</f>
        <v>0</v>
      </c>
      <c r="S150" s="166">
        <v>0</v>
      </c>
      <c r="T150" s="167">
        <f>S150*H150</f>
        <v>0</v>
      </c>
      <c r="AR150" s="168" t="s">
        <v>173</v>
      </c>
      <c r="AT150" s="168" t="s">
        <v>168</v>
      </c>
      <c r="AU150" s="168" t="s">
        <v>21</v>
      </c>
      <c r="AY150" s="17" t="s">
        <v>166</v>
      </c>
      <c r="BE150" s="169">
        <f>IF(N150="základní",J150,0)</f>
        <v>0</v>
      </c>
      <c r="BF150" s="169">
        <f>IF(N150="snížená",J150,0)</f>
        <v>0</v>
      </c>
      <c r="BG150" s="169">
        <f>IF(N150="zákl. přenesená",J150,0)</f>
        <v>0</v>
      </c>
      <c r="BH150" s="169">
        <f>IF(N150="sníž. přenesená",J150,0)</f>
        <v>0</v>
      </c>
      <c r="BI150" s="169">
        <f>IF(N150="nulová",J150,0)</f>
        <v>0</v>
      </c>
      <c r="BJ150" s="17" t="s">
        <v>21</v>
      </c>
      <c r="BK150" s="169">
        <f>ROUND(I150*H150,2)</f>
        <v>0</v>
      </c>
      <c r="BL150" s="17" t="s">
        <v>173</v>
      </c>
      <c r="BM150" s="168" t="s">
        <v>2201</v>
      </c>
    </row>
    <row r="151" spans="2:65" s="11" customFormat="1" ht="25.95" customHeight="1">
      <c r="B151" s="143"/>
      <c r="D151" s="144" t="s">
        <v>79</v>
      </c>
      <c r="E151" s="145" t="s">
        <v>206</v>
      </c>
      <c r="F151" s="145" t="s">
        <v>1064</v>
      </c>
      <c r="I151" s="146"/>
      <c r="J151" s="147">
        <f>BK151</f>
        <v>0</v>
      </c>
      <c r="L151" s="143"/>
      <c r="M151" s="148"/>
      <c r="N151" s="149"/>
      <c r="O151" s="149"/>
      <c r="P151" s="150">
        <f>SUM(P152:P179)</f>
        <v>0</v>
      </c>
      <c r="Q151" s="149"/>
      <c r="R151" s="150">
        <f>SUM(R152:R179)</f>
        <v>0</v>
      </c>
      <c r="S151" s="149"/>
      <c r="T151" s="151">
        <f>SUM(T152:T179)</f>
        <v>0</v>
      </c>
      <c r="AR151" s="144" t="s">
        <v>21</v>
      </c>
      <c r="AT151" s="152" t="s">
        <v>79</v>
      </c>
      <c r="AU151" s="152" t="s">
        <v>80</v>
      </c>
      <c r="AY151" s="144" t="s">
        <v>166</v>
      </c>
      <c r="BK151" s="153">
        <f>SUM(BK152:BK179)</f>
        <v>0</v>
      </c>
    </row>
    <row r="152" spans="2:65" s="1" customFormat="1" ht="16.5" customHeight="1">
      <c r="B152" s="156"/>
      <c r="C152" s="157" t="s">
        <v>259</v>
      </c>
      <c r="D152" s="157" t="s">
        <v>168</v>
      </c>
      <c r="E152" s="158" t="s">
        <v>2202</v>
      </c>
      <c r="F152" s="159" t="s">
        <v>2203</v>
      </c>
      <c r="G152" s="160" t="s">
        <v>289</v>
      </c>
      <c r="H152" s="161">
        <v>20</v>
      </c>
      <c r="I152" s="162"/>
      <c r="J152" s="163">
        <f t="shared" ref="J152:J179" si="10">ROUND(I152*H152,2)</f>
        <v>0</v>
      </c>
      <c r="K152" s="159" t="s">
        <v>1</v>
      </c>
      <c r="L152" s="32"/>
      <c r="M152" s="164" t="s">
        <v>1</v>
      </c>
      <c r="N152" s="165" t="s">
        <v>45</v>
      </c>
      <c r="O152" s="55"/>
      <c r="P152" s="166">
        <f t="shared" ref="P152:P179" si="11">O152*H152</f>
        <v>0</v>
      </c>
      <c r="Q152" s="166">
        <v>0</v>
      </c>
      <c r="R152" s="166">
        <f t="shared" ref="R152:R179" si="12">Q152*H152</f>
        <v>0</v>
      </c>
      <c r="S152" s="166">
        <v>0</v>
      </c>
      <c r="T152" s="167">
        <f t="shared" ref="T152:T179" si="13">S152*H152</f>
        <v>0</v>
      </c>
      <c r="AR152" s="168" t="s">
        <v>173</v>
      </c>
      <c r="AT152" s="168" t="s">
        <v>168</v>
      </c>
      <c r="AU152" s="168" t="s">
        <v>21</v>
      </c>
      <c r="AY152" s="17" t="s">
        <v>166</v>
      </c>
      <c r="BE152" s="169">
        <f t="shared" ref="BE152:BE179" si="14">IF(N152="základní",J152,0)</f>
        <v>0</v>
      </c>
      <c r="BF152" s="169">
        <f t="shared" ref="BF152:BF179" si="15">IF(N152="snížená",J152,0)</f>
        <v>0</v>
      </c>
      <c r="BG152" s="169">
        <f t="shared" ref="BG152:BG179" si="16">IF(N152="zákl. přenesená",J152,0)</f>
        <v>0</v>
      </c>
      <c r="BH152" s="169">
        <f t="shared" ref="BH152:BH179" si="17">IF(N152="sníž. přenesená",J152,0)</f>
        <v>0</v>
      </c>
      <c r="BI152" s="169">
        <f t="shared" ref="BI152:BI179" si="18">IF(N152="nulová",J152,0)</f>
        <v>0</v>
      </c>
      <c r="BJ152" s="17" t="s">
        <v>21</v>
      </c>
      <c r="BK152" s="169">
        <f t="shared" ref="BK152:BK179" si="19">ROUND(I152*H152,2)</f>
        <v>0</v>
      </c>
      <c r="BL152" s="17" t="s">
        <v>173</v>
      </c>
      <c r="BM152" s="168" t="s">
        <v>2204</v>
      </c>
    </row>
    <row r="153" spans="2:65" s="1" customFormat="1" ht="16.5" customHeight="1">
      <c r="B153" s="156"/>
      <c r="C153" s="157" t="s">
        <v>263</v>
      </c>
      <c r="D153" s="157" t="s">
        <v>168</v>
      </c>
      <c r="E153" s="158" t="s">
        <v>2205</v>
      </c>
      <c r="F153" s="159" t="s">
        <v>2206</v>
      </c>
      <c r="G153" s="160" t="s">
        <v>223</v>
      </c>
      <c r="H153" s="161">
        <v>20</v>
      </c>
      <c r="I153" s="162"/>
      <c r="J153" s="163">
        <f t="shared" si="10"/>
        <v>0</v>
      </c>
      <c r="K153" s="159" t="s">
        <v>1</v>
      </c>
      <c r="L153" s="32"/>
      <c r="M153" s="164" t="s">
        <v>1</v>
      </c>
      <c r="N153" s="165" t="s">
        <v>45</v>
      </c>
      <c r="O153" s="55"/>
      <c r="P153" s="166">
        <f t="shared" si="11"/>
        <v>0</v>
      </c>
      <c r="Q153" s="166">
        <v>0</v>
      </c>
      <c r="R153" s="166">
        <f t="shared" si="12"/>
        <v>0</v>
      </c>
      <c r="S153" s="166">
        <v>0</v>
      </c>
      <c r="T153" s="167">
        <f t="shared" si="13"/>
        <v>0</v>
      </c>
      <c r="AR153" s="168" t="s">
        <v>173</v>
      </c>
      <c r="AT153" s="168" t="s">
        <v>168</v>
      </c>
      <c r="AU153" s="168" t="s">
        <v>21</v>
      </c>
      <c r="AY153" s="17" t="s">
        <v>166</v>
      </c>
      <c r="BE153" s="169">
        <f t="shared" si="14"/>
        <v>0</v>
      </c>
      <c r="BF153" s="169">
        <f t="shared" si="15"/>
        <v>0</v>
      </c>
      <c r="BG153" s="169">
        <f t="shared" si="16"/>
        <v>0</v>
      </c>
      <c r="BH153" s="169">
        <f t="shared" si="17"/>
        <v>0</v>
      </c>
      <c r="BI153" s="169">
        <f t="shared" si="18"/>
        <v>0</v>
      </c>
      <c r="BJ153" s="17" t="s">
        <v>21</v>
      </c>
      <c r="BK153" s="169">
        <f t="shared" si="19"/>
        <v>0</v>
      </c>
      <c r="BL153" s="17" t="s">
        <v>173</v>
      </c>
      <c r="BM153" s="168" t="s">
        <v>2207</v>
      </c>
    </row>
    <row r="154" spans="2:65" s="1" customFormat="1" ht="16.5" customHeight="1">
      <c r="B154" s="156"/>
      <c r="C154" s="157" t="s">
        <v>267</v>
      </c>
      <c r="D154" s="157" t="s">
        <v>168</v>
      </c>
      <c r="E154" s="158" t="s">
        <v>2208</v>
      </c>
      <c r="F154" s="159" t="s">
        <v>2209</v>
      </c>
      <c r="G154" s="160" t="s">
        <v>223</v>
      </c>
      <c r="H154" s="161">
        <v>1</v>
      </c>
      <c r="I154" s="162"/>
      <c r="J154" s="163">
        <f t="shared" si="10"/>
        <v>0</v>
      </c>
      <c r="K154" s="159" t="s">
        <v>1</v>
      </c>
      <c r="L154" s="32"/>
      <c r="M154" s="164" t="s">
        <v>1</v>
      </c>
      <c r="N154" s="165" t="s">
        <v>45</v>
      </c>
      <c r="O154" s="55"/>
      <c r="P154" s="166">
        <f t="shared" si="11"/>
        <v>0</v>
      </c>
      <c r="Q154" s="166">
        <v>0</v>
      </c>
      <c r="R154" s="166">
        <f t="shared" si="12"/>
        <v>0</v>
      </c>
      <c r="S154" s="166">
        <v>0</v>
      </c>
      <c r="T154" s="167">
        <f t="shared" si="13"/>
        <v>0</v>
      </c>
      <c r="AR154" s="168" t="s">
        <v>173</v>
      </c>
      <c r="AT154" s="168" t="s">
        <v>168</v>
      </c>
      <c r="AU154" s="168" t="s">
        <v>21</v>
      </c>
      <c r="AY154" s="17" t="s">
        <v>166</v>
      </c>
      <c r="BE154" s="169">
        <f t="shared" si="14"/>
        <v>0</v>
      </c>
      <c r="BF154" s="169">
        <f t="shared" si="15"/>
        <v>0</v>
      </c>
      <c r="BG154" s="169">
        <f t="shared" si="16"/>
        <v>0</v>
      </c>
      <c r="BH154" s="169">
        <f t="shared" si="17"/>
        <v>0</v>
      </c>
      <c r="BI154" s="169">
        <f t="shared" si="18"/>
        <v>0</v>
      </c>
      <c r="BJ154" s="17" t="s">
        <v>21</v>
      </c>
      <c r="BK154" s="169">
        <f t="shared" si="19"/>
        <v>0</v>
      </c>
      <c r="BL154" s="17" t="s">
        <v>173</v>
      </c>
      <c r="BM154" s="168" t="s">
        <v>2210</v>
      </c>
    </row>
    <row r="155" spans="2:65" s="1" customFormat="1" ht="16.5" customHeight="1">
      <c r="B155" s="156"/>
      <c r="C155" s="157" t="s">
        <v>7</v>
      </c>
      <c r="D155" s="157" t="s">
        <v>168</v>
      </c>
      <c r="E155" s="158" t="s">
        <v>2211</v>
      </c>
      <c r="F155" s="159" t="s">
        <v>2212</v>
      </c>
      <c r="G155" s="160" t="s">
        <v>289</v>
      </c>
      <c r="H155" s="161">
        <v>20</v>
      </c>
      <c r="I155" s="162"/>
      <c r="J155" s="163">
        <f t="shared" si="10"/>
        <v>0</v>
      </c>
      <c r="K155" s="159" t="s">
        <v>1</v>
      </c>
      <c r="L155" s="32"/>
      <c r="M155" s="164" t="s">
        <v>1</v>
      </c>
      <c r="N155" s="165" t="s">
        <v>45</v>
      </c>
      <c r="O155" s="55"/>
      <c r="P155" s="166">
        <f t="shared" si="11"/>
        <v>0</v>
      </c>
      <c r="Q155" s="166">
        <v>0</v>
      </c>
      <c r="R155" s="166">
        <f t="shared" si="12"/>
        <v>0</v>
      </c>
      <c r="S155" s="166">
        <v>0</v>
      </c>
      <c r="T155" s="167">
        <f t="shared" si="13"/>
        <v>0</v>
      </c>
      <c r="AR155" s="168" t="s">
        <v>173</v>
      </c>
      <c r="AT155" s="168" t="s">
        <v>168</v>
      </c>
      <c r="AU155" s="168" t="s">
        <v>21</v>
      </c>
      <c r="AY155" s="17" t="s">
        <v>166</v>
      </c>
      <c r="BE155" s="169">
        <f t="shared" si="14"/>
        <v>0</v>
      </c>
      <c r="BF155" s="169">
        <f t="shared" si="15"/>
        <v>0</v>
      </c>
      <c r="BG155" s="169">
        <f t="shared" si="16"/>
        <v>0</v>
      </c>
      <c r="BH155" s="169">
        <f t="shared" si="17"/>
        <v>0</v>
      </c>
      <c r="BI155" s="169">
        <f t="shared" si="18"/>
        <v>0</v>
      </c>
      <c r="BJ155" s="17" t="s">
        <v>21</v>
      </c>
      <c r="BK155" s="169">
        <f t="shared" si="19"/>
        <v>0</v>
      </c>
      <c r="BL155" s="17" t="s">
        <v>173</v>
      </c>
      <c r="BM155" s="168" t="s">
        <v>2213</v>
      </c>
    </row>
    <row r="156" spans="2:65" s="1" customFormat="1" ht="16.5" customHeight="1">
      <c r="B156" s="156"/>
      <c r="C156" s="157" t="s">
        <v>276</v>
      </c>
      <c r="D156" s="157" t="s">
        <v>168</v>
      </c>
      <c r="E156" s="158" t="s">
        <v>2214</v>
      </c>
      <c r="F156" s="159" t="s">
        <v>2215</v>
      </c>
      <c r="G156" s="160" t="s">
        <v>289</v>
      </c>
      <c r="H156" s="161">
        <v>20</v>
      </c>
      <c r="I156" s="162"/>
      <c r="J156" s="163">
        <f t="shared" si="10"/>
        <v>0</v>
      </c>
      <c r="K156" s="159" t="s">
        <v>1</v>
      </c>
      <c r="L156" s="32"/>
      <c r="M156" s="164" t="s">
        <v>1</v>
      </c>
      <c r="N156" s="165" t="s">
        <v>45</v>
      </c>
      <c r="O156" s="55"/>
      <c r="P156" s="166">
        <f t="shared" si="11"/>
        <v>0</v>
      </c>
      <c r="Q156" s="166">
        <v>0</v>
      </c>
      <c r="R156" s="166">
        <f t="shared" si="12"/>
        <v>0</v>
      </c>
      <c r="S156" s="166">
        <v>0</v>
      </c>
      <c r="T156" s="167">
        <f t="shared" si="13"/>
        <v>0</v>
      </c>
      <c r="AR156" s="168" t="s">
        <v>173</v>
      </c>
      <c r="AT156" s="168" t="s">
        <v>168</v>
      </c>
      <c r="AU156" s="168" t="s">
        <v>21</v>
      </c>
      <c r="AY156" s="17" t="s">
        <v>166</v>
      </c>
      <c r="BE156" s="169">
        <f t="shared" si="14"/>
        <v>0</v>
      </c>
      <c r="BF156" s="169">
        <f t="shared" si="15"/>
        <v>0</v>
      </c>
      <c r="BG156" s="169">
        <f t="shared" si="16"/>
        <v>0</v>
      </c>
      <c r="BH156" s="169">
        <f t="shared" si="17"/>
        <v>0</v>
      </c>
      <c r="BI156" s="169">
        <f t="shared" si="18"/>
        <v>0</v>
      </c>
      <c r="BJ156" s="17" t="s">
        <v>21</v>
      </c>
      <c r="BK156" s="169">
        <f t="shared" si="19"/>
        <v>0</v>
      </c>
      <c r="BL156" s="17" t="s">
        <v>173</v>
      </c>
      <c r="BM156" s="168" t="s">
        <v>2216</v>
      </c>
    </row>
    <row r="157" spans="2:65" s="1" customFormat="1" ht="16.5" customHeight="1">
      <c r="B157" s="156"/>
      <c r="C157" s="157" t="s">
        <v>281</v>
      </c>
      <c r="D157" s="157" t="s">
        <v>168</v>
      </c>
      <c r="E157" s="158" t="s">
        <v>2217</v>
      </c>
      <c r="F157" s="159" t="s">
        <v>2218</v>
      </c>
      <c r="G157" s="160" t="s">
        <v>289</v>
      </c>
      <c r="H157" s="161">
        <v>130</v>
      </c>
      <c r="I157" s="162"/>
      <c r="J157" s="163">
        <f t="shared" si="10"/>
        <v>0</v>
      </c>
      <c r="K157" s="159" t="s">
        <v>1</v>
      </c>
      <c r="L157" s="32"/>
      <c r="M157" s="164" t="s">
        <v>1</v>
      </c>
      <c r="N157" s="165" t="s">
        <v>45</v>
      </c>
      <c r="O157" s="55"/>
      <c r="P157" s="166">
        <f t="shared" si="11"/>
        <v>0</v>
      </c>
      <c r="Q157" s="166">
        <v>0</v>
      </c>
      <c r="R157" s="166">
        <f t="shared" si="12"/>
        <v>0</v>
      </c>
      <c r="S157" s="166">
        <v>0</v>
      </c>
      <c r="T157" s="167">
        <f t="shared" si="13"/>
        <v>0</v>
      </c>
      <c r="AR157" s="168" t="s">
        <v>173</v>
      </c>
      <c r="AT157" s="168" t="s">
        <v>168</v>
      </c>
      <c r="AU157" s="168" t="s">
        <v>21</v>
      </c>
      <c r="AY157" s="17" t="s">
        <v>166</v>
      </c>
      <c r="BE157" s="169">
        <f t="shared" si="14"/>
        <v>0</v>
      </c>
      <c r="BF157" s="169">
        <f t="shared" si="15"/>
        <v>0</v>
      </c>
      <c r="BG157" s="169">
        <f t="shared" si="16"/>
        <v>0</v>
      </c>
      <c r="BH157" s="169">
        <f t="shared" si="17"/>
        <v>0</v>
      </c>
      <c r="BI157" s="169">
        <f t="shared" si="18"/>
        <v>0</v>
      </c>
      <c r="BJ157" s="17" t="s">
        <v>21</v>
      </c>
      <c r="BK157" s="169">
        <f t="shared" si="19"/>
        <v>0</v>
      </c>
      <c r="BL157" s="17" t="s">
        <v>173</v>
      </c>
      <c r="BM157" s="168" t="s">
        <v>2219</v>
      </c>
    </row>
    <row r="158" spans="2:65" s="1" customFormat="1" ht="16.5" customHeight="1">
      <c r="B158" s="156"/>
      <c r="C158" s="157" t="s">
        <v>286</v>
      </c>
      <c r="D158" s="157" t="s">
        <v>168</v>
      </c>
      <c r="E158" s="158" t="s">
        <v>2220</v>
      </c>
      <c r="F158" s="159" t="s">
        <v>2221</v>
      </c>
      <c r="G158" s="160" t="s">
        <v>2222</v>
      </c>
      <c r="H158" s="161">
        <v>4</v>
      </c>
      <c r="I158" s="162"/>
      <c r="J158" s="163">
        <f t="shared" si="10"/>
        <v>0</v>
      </c>
      <c r="K158" s="159" t="s">
        <v>1</v>
      </c>
      <c r="L158" s="32"/>
      <c r="M158" s="164" t="s">
        <v>1</v>
      </c>
      <c r="N158" s="165" t="s">
        <v>45</v>
      </c>
      <c r="O158" s="55"/>
      <c r="P158" s="166">
        <f t="shared" si="11"/>
        <v>0</v>
      </c>
      <c r="Q158" s="166">
        <v>0</v>
      </c>
      <c r="R158" s="166">
        <f t="shared" si="12"/>
        <v>0</v>
      </c>
      <c r="S158" s="166">
        <v>0</v>
      </c>
      <c r="T158" s="167">
        <f t="shared" si="13"/>
        <v>0</v>
      </c>
      <c r="AR158" s="168" t="s">
        <v>173</v>
      </c>
      <c r="AT158" s="168" t="s">
        <v>168</v>
      </c>
      <c r="AU158" s="168" t="s">
        <v>21</v>
      </c>
      <c r="AY158" s="17" t="s">
        <v>166</v>
      </c>
      <c r="BE158" s="169">
        <f t="shared" si="14"/>
        <v>0</v>
      </c>
      <c r="BF158" s="169">
        <f t="shared" si="15"/>
        <v>0</v>
      </c>
      <c r="BG158" s="169">
        <f t="shared" si="16"/>
        <v>0</v>
      </c>
      <c r="BH158" s="169">
        <f t="shared" si="17"/>
        <v>0</v>
      </c>
      <c r="BI158" s="169">
        <f t="shared" si="18"/>
        <v>0</v>
      </c>
      <c r="BJ158" s="17" t="s">
        <v>21</v>
      </c>
      <c r="BK158" s="169">
        <f t="shared" si="19"/>
        <v>0</v>
      </c>
      <c r="BL158" s="17" t="s">
        <v>173</v>
      </c>
      <c r="BM158" s="168" t="s">
        <v>2223</v>
      </c>
    </row>
    <row r="159" spans="2:65" s="1" customFormat="1" ht="16.5" customHeight="1">
      <c r="B159" s="156"/>
      <c r="C159" s="157" t="s">
        <v>291</v>
      </c>
      <c r="D159" s="157" t="s">
        <v>168</v>
      </c>
      <c r="E159" s="158" t="s">
        <v>2224</v>
      </c>
      <c r="F159" s="159" t="s">
        <v>2225</v>
      </c>
      <c r="G159" s="160" t="s">
        <v>223</v>
      </c>
      <c r="H159" s="161">
        <v>6</v>
      </c>
      <c r="I159" s="162"/>
      <c r="J159" s="163">
        <f t="shared" si="10"/>
        <v>0</v>
      </c>
      <c r="K159" s="159" t="s">
        <v>1</v>
      </c>
      <c r="L159" s="32"/>
      <c r="M159" s="164" t="s">
        <v>1</v>
      </c>
      <c r="N159" s="165" t="s">
        <v>45</v>
      </c>
      <c r="O159" s="55"/>
      <c r="P159" s="166">
        <f t="shared" si="11"/>
        <v>0</v>
      </c>
      <c r="Q159" s="166">
        <v>0</v>
      </c>
      <c r="R159" s="166">
        <f t="shared" si="12"/>
        <v>0</v>
      </c>
      <c r="S159" s="166">
        <v>0</v>
      </c>
      <c r="T159" s="167">
        <f t="shared" si="13"/>
        <v>0</v>
      </c>
      <c r="AR159" s="168" t="s">
        <v>173</v>
      </c>
      <c r="AT159" s="168" t="s">
        <v>168</v>
      </c>
      <c r="AU159" s="168" t="s">
        <v>21</v>
      </c>
      <c r="AY159" s="17" t="s">
        <v>166</v>
      </c>
      <c r="BE159" s="169">
        <f t="shared" si="14"/>
        <v>0</v>
      </c>
      <c r="BF159" s="169">
        <f t="shared" si="15"/>
        <v>0</v>
      </c>
      <c r="BG159" s="169">
        <f t="shared" si="16"/>
        <v>0</v>
      </c>
      <c r="BH159" s="169">
        <f t="shared" si="17"/>
        <v>0</v>
      </c>
      <c r="BI159" s="169">
        <f t="shared" si="18"/>
        <v>0</v>
      </c>
      <c r="BJ159" s="17" t="s">
        <v>21</v>
      </c>
      <c r="BK159" s="169">
        <f t="shared" si="19"/>
        <v>0</v>
      </c>
      <c r="BL159" s="17" t="s">
        <v>173</v>
      </c>
      <c r="BM159" s="168" t="s">
        <v>2226</v>
      </c>
    </row>
    <row r="160" spans="2:65" s="1" customFormat="1" ht="16.5" customHeight="1">
      <c r="B160" s="156"/>
      <c r="C160" s="157" t="s">
        <v>296</v>
      </c>
      <c r="D160" s="157" t="s">
        <v>168</v>
      </c>
      <c r="E160" s="158" t="s">
        <v>2227</v>
      </c>
      <c r="F160" s="159" t="s">
        <v>2228</v>
      </c>
      <c r="G160" s="160" t="s">
        <v>223</v>
      </c>
      <c r="H160" s="161">
        <v>6</v>
      </c>
      <c r="I160" s="162"/>
      <c r="J160" s="163">
        <f t="shared" si="10"/>
        <v>0</v>
      </c>
      <c r="K160" s="159" t="s">
        <v>1</v>
      </c>
      <c r="L160" s="32"/>
      <c r="M160" s="164" t="s">
        <v>1</v>
      </c>
      <c r="N160" s="165" t="s">
        <v>45</v>
      </c>
      <c r="O160" s="55"/>
      <c r="P160" s="166">
        <f t="shared" si="11"/>
        <v>0</v>
      </c>
      <c r="Q160" s="166">
        <v>0</v>
      </c>
      <c r="R160" s="166">
        <f t="shared" si="12"/>
        <v>0</v>
      </c>
      <c r="S160" s="166">
        <v>0</v>
      </c>
      <c r="T160" s="167">
        <f t="shared" si="13"/>
        <v>0</v>
      </c>
      <c r="AR160" s="168" t="s">
        <v>173</v>
      </c>
      <c r="AT160" s="168" t="s">
        <v>168</v>
      </c>
      <c r="AU160" s="168" t="s">
        <v>21</v>
      </c>
      <c r="AY160" s="17" t="s">
        <v>166</v>
      </c>
      <c r="BE160" s="169">
        <f t="shared" si="14"/>
        <v>0</v>
      </c>
      <c r="BF160" s="169">
        <f t="shared" si="15"/>
        <v>0</v>
      </c>
      <c r="BG160" s="169">
        <f t="shared" si="16"/>
        <v>0</v>
      </c>
      <c r="BH160" s="169">
        <f t="shared" si="17"/>
        <v>0</v>
      </c>
      <c r="BI160" s="169">
        <f t="shared" si="18"/>
        <v>0</v>
      </c>
      <c r="BJ160" s="17" t="s">
        <v>21</v>
      </c>
      <c r="BK160" s="169">
        <f t="shared" si="19"/>
        <v>0</v>
      </c>
      <c r="BL160" s="17" t="s">
        <v>173</v>
      </c>
      <c r="BM160" s="168" t="s">
        <v>2229</v>
      </c>
    </row>
    <row r="161" spans="2:65" s="1" customFormat="1" ht="16.5" customHeight="1">
      <c r="B161" s="156"/>
      <c r="C161" s="157" t="s">
        <v>301</v>
      </c>
      <c r="D161" s="157" t="s">
        <v>168</v>
      </c>
      <c r="E161" s="158" t="s">
        <v>2230</v>
      </c>
      <c r="F161" s="159" t="s">
        <v>2231</v>
      </c>
      <c r="G161" s="160" t="s">
        <v>223</v>
      </c>
      <c r="H161" s="161">
        <v>1</v>
      </c>
      <c r="I161" s="162"/>
      <c r="J161" s="163">
        <f t="shared" si="10"/>
        <v>0</v>
      </c>
      <c r="K161" s="159" t="s">
        <v>1</v>
      </c>
      <c r="L161" s="32"/>
      <c r="M161" s="164" t="s">
        <v>1</v>
      </c>
      <c r="N161" s="165" t="s">
        <v>45</v>
      </c>
      <c r="O161" s="55"/>
      <c r="P161" s="166">
        <f t="shared" si="11"/>
        <v>0</v>
      </c>
      <c r="Q161" s="166">
        <v>0</v>
      </c>
      <c r="R161" s="166">
        <f t="shared" si="12"/>
        <v>0</v>
      </c>
      <c r="S161" s="166">
        <v>0</v>
      </c>
      <c r="T161" s="167">
        <f t="shared" si="13"/>
        <v>0</v>
      </c>
      <c r="AR161" s="168" t="s">
        <v>173</v>
      </c>
      <c r="AT161" s="168" t="s">
        <v>168</v>
      </c>
      <c r="AU161" s="168" t="s">
        <v>21</v>
      </c>
      <c r="AY161" s="17" t="s">
        <v>166</v>
      </c>
      <c r="BE161" s="169">
        <f t="shared" si="14"/>
        <v>0</v>
      </c>
      <c r="BF161" s="169">
        <f t="shared" si="15"/>
        <v>0</v>
      </c>
      <c r="BG161" s="169">
        <f t="shared" si="16"/>
        <v>0</v>
      </c>
      <c r="BH161" s="169">
        <f t="shared" si="17"/>
        <v>0</v>
      </c>
      <c r="BI161" s="169">
        <f t="shared" si="18"/>
        <v>0</v>
      </c>
      <c r="BJ161" s="17" t="s">
        <v>21</v>
      </c>
      <c r="BK161" s="169">
        <f t="shared" si="19"/>
        <v>0</v>
      </c>
      <c r="BL161" s="17" t="s">
        <v>173</v>
      </c>
      <c r="BM161" s="168" t="s">
        <v>2232</v>
      </c>
    </row>
    <row r="162" spans="2:65" s="1" customFormat="1" ht="16.5" customHeight="1">
      <c r="B162" s="156"/>
      <c r="C162" s="157" t="s">
        <v>439</v>
      </c>
      <c r="D162" s="157" t="s">
        <v>168</v>
      </c>
      <c r="E162" s="158" t="s">
        <v>2233</v>
      </c>
      <c r="F162" s="159" t="s">
        <v>2234</v>
      </c>
      <c r="G162" s="160" t="s">
        <v>289</v>
      </c>
      <c r="H162" s="161">
        <v>6</v>
      </c>
      <c r="I162" s="162"/>
      <c r="J162" s="163">
        <f t="shared" si="10"/>
        <v>0</v>
      </c>
      <c r="K162" s="159" t="s">
        <v>1</v>
      </c>
      <c r="L162" s="32"/>
      <c r="M162" s="164" t="s">
        <v>1</v>
      </c>
      <c r="N162" s="165" t="s">
        <v>45</v>
      </c>
      <c r="O162" s="55"/>
      <c r="P162" s="166">
        <f t="shared" si="11"/>
        <v>0</v>
      </c>
      <c r="Q162" s="166">
        <v>0</v>
      </c>
      <c r="R162" s="166">
        <f t="shared" si="12"/>
        <v>0</v>
      </c>
      <c r="S162" s="166">
        <v>0</v>
      </c>
      <c r="T162" s="167">
        <f t="shared" si="13"/>
        <v>0</v>
      </c>
      <c r="AR162" s="168" t="s">
        <v>173</v>
      </c>
      <c r="AT162" s="168" t="s">
        <v>168</v>
      </c>
      <c r="AU162" s="168" t="s">
        <v>21</v>
      </c>
      <c r="AY162" s="17" t="s">
        <v>166</v>
      </c>
      <c r="BE162" s="169">
        <f t="shared" si="14"/>
        <v>0</v>
      </c>
      <c r="BF162" s="169">
        <f t="shared" si="15"/>
        <v>0</v>
      </c>
      <c r="BG162" s="169">
        <f t="shared" si="16"/>
        <v>0</v>
      </c>
      <c r="BH162" s="169">
        <f t="shared" si="17"/>
        <v>0</v>
      </c>
      <c r="BI162" s="169">
        <f t="shared" si="18"/>
        <v>0</v>
      </c>
      <c r="BJ162" s="17" t="s">
        <v>21</v>
      </c>
      <c r="BK162" s="169">
        <f t="shared" si="19"/>
        <v>0</v>
      </c>
      <c r="BL162" s="17" t="s">
        <v>173</v>
      </c>
      <c r="BM162" s="168" t="s">
        <v>2235</v>
      </c>
    </row>
    <row r="163" spans="2:65" s="1" customFormat="1" ht="16.5" customHeight="1">
      <c r="B163" s="156"/>
      <c r="C163" s="157" t="s">
        <v>444</v>
      </c>
      <c r="D163" s="157" t="s">
        <v>168</v>
      </c>
      <c r="E163" s="158" t="s">
        <v>2236</v>
      </c>
      <c r="F163" s="159" t="s">
        <v>2237</v>
      </c>
      <c r="G163" s="160" t="s">
        <v>223</v>
      </c>
      <c r="H163" s="161">
        <v>2</v>
      </c>
      <c r="I163" s="162"/>
      <c r="J163" s="163">
        <f t="shared" si="10"/>
        <v>0</v>
      </c>
      <c r="K163" s="159" t="s">
        <v>1</v>
      </c>
      <c r="L163" s="32"/>
      <c r="M163" s="164" t="s">
        <v>1</v>
      </c>
      <c r="N163" s="165" t="s">
        <v>45</v>
      </c>
      <c r="O163" s="55"/>
      <c r="P163" s="166">
        <f t="shared" si="11"/>
        <v>0</v>
      </c>
      <c r="Q163" s="166">
        <v>0</v>
      </c>
      <c r="R163" s="166">
        <f t="shared" si="12"/>
        <v>0</v>
      </c>
      <c r="S163" s="166">
        <v>0</v>
      </c>
      <c r="T163" s="167">
        <f t="shared" si="13"/>
        <v>0</v>
      </c>
      <c r="AR163" s="168" t="s">
        <v>173</v>
      </c>
      <c r="AT163" s="168" t="s">
        <v>168</v>
      </c>
      <c r="AU163" s="168" t="s">
        <v>21</v>
      </c>
      <c r="AY163" s="17" t="s">
        <v>166</v>
      </c>
      <c r="BE163" s="169">
        <f t="shared" si="14"/>
        <v>0</v>
      </c>
      <c r="BF163" s="169">
        <f t="shared" si="15"/>
        <v>0</v>
      </c>
      <c r="BG163" s="169">
        <f t="shared" si="16"/>
        <v>0</v>
      </c>
      <c r="BH163" s="169">
        <f t="shared" si="17"/>
        <v>0</v>
      </c>
      <c r="BI163" s="169">
        <f t="shared" si="18"/>
        <v>0</v>
      </c>
      <c r="BJ163" s="17" t="s">
        <v>21</v>
      </c>
      <c r="BK163" s="169">
        <f t="shared" si="19"/>
        <v>0</v>
      </c>
      <c r="BL163" s="17" t="s">
        <v>173</v>
      </c>
      <c r="BM163" s="168" t="s">
        <v>2238</v>
      </c>
    </row>
    <row r="164" spans="2:65" s="1" customFormat="1" ht="16.5" customHeight="1">
      <c r="B164" s="156"/>
      <c r="C164" s="157" t="s">
        <v>449</v>
      </c>
      <c r="D164" s="157" t="s">
        <v>168</v>
      </c>
      <c r="E164" s="158" t="s">
        <v>2239</v>
      </c>
      <c r="F164" s="159" t="s">
        <v>2240</v>
      </c>
      <c r="G164" s="160" t="s">
        <v>2241</v>
      </c>
      <c r="H164" s="161">
        <v>2</v>
      </c>
      <c r="I164" s="162"/>
      <c r="J164" s="163">
        <f t="shared" si="10"/>
        <v>0</v>
      </c>
      <c r="K164" s="159" t="s">
        <v>1</v>
      </c>
      <c r="L164" s="32"/>
      <c r="M164" s="164" t="s">
        <v>1</v>
      </c>
      <c r="N164" s="165" t="s">
        <v>45</v>
      </c>
      <c r="O164" s="55"/>
      <c r="P164" s="166">
        <f t="shared" si="11"/>
        <v>0</v>
      </c>
      <c r="Q164" s="166">
        <v>0</v>
      </c>
      <c r="R164" s="166">
        <f t="shared" si="12"/>
        <v>0</v>
      </c>
      <c r="S164" s="166">
        <v>0</v>
      </c>
      <c r="T164" s="167">
        <f t="shared" si="13"/>
        <v>0</v>
      </c>
      <c r="AR164" s="168" t="s">
        <v>173</v>
      </c>
      <c r="AT164" s="168" t="s">
        <v>168</v>
      </c>
      <c r="AU164" s="168" t="s">
        <v>21</v>
      </c>
      <c r="AY164" s="17" t="s">
        <v>166</v>
      </c>
      <c r="BE164" s="169">
        <f t="shared" si="14"/>
        <v>0</v>
      </c>
      <c r="BF164" s="169">
        <f t="shared" si="15"/>
        <v>0</v>
      </c>
      <c r="BG164" s="169">
        <f t="shared" si="16"/>
        <v>0</v>
      </c>
      <c r="BH164" s="169">
        <f t="shared" si="17"/>
        <v>0</v>
      </c>
      <c r="BI164" s="169">
        <f t="shared" si="18"/>
        <v>0</v>
      </c>
      <c r="BJ164" s="17" t="s">
        <v>21</v>
      </c>
      <c r="BK164" s="169">
        <f t="shared" si="19"/>
        <v>0</v>
      </c>
      <c r="BL164" s="17" t="s">
        <v>173</v>
      </c>
      <c r="BM164" s="168" t="s">
        <v>2242</v>
      </c>
    </row>
    <row r="165" spans="2:65" s="1" customFormat="1" ht="24" customHeight="1">
      <c r="B165" s="156"/>
      <c r="C165" s="179" t="s">
        <v>453</v>
      </c>
      <c r="D165" s="179" t="s">
        <v>226</v>
      </c>
      <c r="E165" s="180" t="s">
        <v>2243</v>
      </c>
      <c r="F165" s="181" t="s">
        <v>2244</v>
      </c>
      <c r="G165" s="182" t="s">
        <v>289</v>
      </c>
      <c r="H165" s="183">
        <v>20</v>
      </c>
      <c r="I165" s="184"/>
      <c r="J165" s="185">
        <f t="shared" si="10"/>
        <v>0</v>
      </c>
      <c r="K165" s="181" t="s">
        <v>1</v>
      </c>
      <c r="L165" s="186"/>
      <c r="M165" s="187" t="s">
        <v>1</v>
      </c>
      <c r="N165" s="188" t="s">
        <v>45</v>
      </c>
      <c r="O165" s="55"/>
      <c r="P165" s="166">
        <f t="shared" si="11"/>
        <v>0</v>
      </c>
      <c r="Q165" s="166">
        <v>0</v>
      </c>
      <c r="R165" s="166">
        <f t="shared" si="12"/>
        <v>0</v>
      </c>
      <c r="S165" s="166">
        <v>0</v>
      </c>
      <c r="T165" s="167">
        <f t="shared" si="13"/>
        <v>0</v>
      </c>
      <c r="AR165" s="168" t="s">
        <v>206</v>
      </c>
      <c r="AT165" s="168" t="s">
        <v>226</v>
      </c>
      <c r="AU165" s="168" t="s">
        <v>21</v>
      </c>
      <c r="AY165" s="17" t="s">
        <v>166</v>
      </c>
      <c r="BE165" s="169">
        <f t="shared" si="14"/>
        <v>0</v>
      </c>
      <c r="BF165" s="169">
        <f t="shared" si="15"/>
        <v>0</v>
      </c>
      <c r="BG165" s="169">
        <f t="shared" si="16"/>
        <v>0</v>
      </c>
      <c r="BH165" s="169">
        <f t="shared" si="17"/>
        <v>0</v>
      </c>
      <c r="BI165" s="169">
        <f t="shared" si="18"/>
        <v>0</v>
      </c>
      <c r="BJ165" s="17" t="s">
        <v>21</v>
      </c>
      <c r="BK165" s="169">
        <f t="shared" si="19"/>
        <v>0</v>
      </c>
      <c r="BL165" s="17" t="s">
        <v>173</v>
      </c>
      <c r="BM165" s="168" t="s">
        <v>2245</v>
      </c>
    </row>
    <row r="166" spans="2:65" s="1" customFormat="1" ht="16.5" customHeight="1">
      <c r="B166" s="156"/>
      <c r="C166" s="179" t="s">
        <v>273</v>
      </c>
      <c r="D166" s="179" t="s">
        <v>226</v>
      </c>
      <c r="E166" s="180" t="s">
        <v>2246</v>
      </c>
      <c r="F166" s="181" t="s">
        <v>2247</v>
      </c>
      <c r="G166" s="182" t="s">
        <v>223</v>
      </c>
      <c r="H166" s="183">
        <v>5</v>
      </c>
      <c r="I166" s="184"/>
      <c r="J166" s="185">
        <f t="shared" si="10"/>
        <v>0</v>
      </c>
      <c r="K166" s="181" t="s">
        <v>1</v>
      </c>
      <c r="L166" s="186"/>
      <c r="M166" s="187" t="s">
        <v>1</v>
      </c>
      <c r="N166" s="188" t="s">
        <v>45</v>
      </c>
      <c r="O166" s="55"/>
      <c r="P166" s="166">
        <f t="shared" si="11"/>
        <v>0</v>
      </c>
      <c r="Q166" s="166">
        <v>0</v>
      </c>
      <c r="R166" s="166">
        <f t="shared" si="12"/>
        <v>0</v>
      </c>
      <c r="S166" s="166">
        <v>0</v>
      </c>
      <c r="T166" s="167">
        <f t="shared" si="13"/>
        <v>0</v>
      </c>
      <c r="AR166" s="168" t="s">
        <v>206</v>
      </c>
      <c r="AT166" s="168" t="s">
        <v>226</v>
      </c>
      <c r="AU166" s="168" t="s">
        <v>21</v>
      </c>
      <c r="AY166" s="17" t="s">
        <v>166</v>
      </c>
      <c r="BE166" s="169">
        <f t="shared" si="14"/>
        <v>0</v>
      </c>
      <c r="BF166" s="169">
        <f t="shared" si="15"/>
        <v>0</v>
      </c>
      <c r="BG166" s="169">
        <f t="shared" si="16"/>
        <v>0</v>
      </c>
      <c r="BH166" s="169">
        <f t="shared" si="17"/>
        <v>0</v>
      </c>
      <c r="BI166" s="169">
        <f t="shared" si="18"/>
        <v>0</v>
      </c>
      <c r="BJ166" s="17" t="s">
        <v>21</v>
      </c>
      <c r="BK166" s="169">
        <f t="shared" si="19"/>
        <v>0</v>
      </c>
      <c r="BL166" s="17" t="s">
        <v>173</v>
      </c>
      <c r="BM166" s="168" t="s">
        <v>2248</v>
      </c>
    </row>
    <row r="167" spans="2:65" s="1" customFormat="1" ht="16.5" customHeight="1">
      <c r="B167" s="156"/>
      <c r="C167" s="179" t="s">
        <v>460</v>
      </c>
      <c r="D167" s="179" t="s">
        <v>226</v>
      </c>
      <c r="E167" s="180" t="s">
        <v>2249</v>
      </c>
      <c r="F167" s="181" t="s">
        <v>2250</v>
      </c>
      <c r="G167" s="182" t="s">
        <v>223</v>
      </c>
      <c r="H167" s="183">
        <v>1</v>
      </c>
      <c r="I167" s="184"/>
      <c r="J167" s="185">
        <f t="shared" si="10"/>
        <v>0</v>
      </c>
      <c r="K167" s="181" t="s">
        <v>1</v>
      </c>
      <c r="L167" s="186"/>
      <c r="M167" s="187" t="s">
        <v>1</v>
      </c>
      <c r="N167" s="188" t="s">
        <v>45</v>
      </c>
      <c r="O167" s="55"/>
      <c r="P167" s="166">
        <f t="shared" si="11"/>
        <v>0</v>
      </c>
      <c r="Q167" s="166">
        <v>0</v>
      </c>
      <c r="R167" s="166">
        <f t="shared" si="12"/>
        <v>0</v>
      </c>
      <c r="S167" s="166">
        <v>0</v>
      </c>
      <c r="T167" s="167">
        <f t="shared" si="13"/>
        <v>0</v>
      </c>
      <c r="AR167" s="168" t="s">
        <v>206</v>
      </c>
      <c r="AT167" s="168" t="s">
        <v>226</v>
      </c>
      <c r="AU167" s="168" t="s">
        <v>21</v>
      </c>
      <c r="AY167" s="17" t="s">
        <v>166</v>
      </c>
      <c r="BE167" s="169">
        <f t="shared" si="14"/>
        <v>0</v>
      </c>
      <c r="BF167" s="169">
        <f t="shared" si="15"/>
        <v>0</v>
      </c>
      <c r="BG167" s="169">
        <f t="shared" si="16"/>
        <v>0</v>
      </c>
      <c r="BH167" s="169">
        <f t="shared" si="17"/>
        <v>0</v>
      </c>
      <c r="BI167" s="169">
        <f t="shared" si="18"/>
        <v>0</v>
      </c>
      <c r="BJ167" s="17" t="s">
        <v>21</v>
      </c>
      <c r="BK167" s="169">
        <f t="shared" si="19"/>
        <v>0</v>
      </c>
      <c r="BL167" s="17" t="s">
        <v>173</v>
      </c>
      <c r="BM167" s="168" t="s">
        <v>2251</v>
      </c>
    </row>
    <row r="168" spans="2:65" s="1" customFormat="1" ht="16.5" customHeight="1">
      <c r="B168" s="156"/>
      <c r="C168" s="179" t="s">
        <v>464</v>
      </c>
      <c r="D168" s="179" t="s">
        <v>226</v>
      </c>
      <c r="E168" s="180" t="s">
        <v>2252</v>
      </c>
      <c r="F168" s="181" t="s">
        <v>2253</v>
      </c>
      <c r="G168" s="182" t="s">
        <v>223</v>
      </c>
      <c r="H168" s="183">
        <v>6</v>
      </c>
      <c r="I168" s="184"/>
      <c r="J168" s="185">
        <f t="shared" si="10"/>
        <v>0</v>
      </c>
      <c r="K168" s="181" t="s">
        <v>1</v>
      </c>
      <c r="L168" s="186"/>
      <c r="M168" s="187" t="s">
        <v>1</v>
      </c>
      <c r="N168" s="188" t="s">
        <v>45</v>
      </c>
      <c r="O168" s="55"/>
      <c r="P168" s="166">
        <f t="shared" si="11"/>
        <v>0</v>
      </c>
      <c r="Q168" s="166">
        <v>0</v>
      </c>
      <c r="R168" s="166">
        <f t="shared" si="12"/>
        <v>0</v>
      </c>
      <c r="S168" s="166">
        <v>0</v>
      </c>
      <c r="T168" s="167">
        <f t="shared" si="13"/>
        <v>0</v>
      </c>
      <c r="AR168" s="168" t="s">
        <v>206</v>
      </c>
      <c r="AT168" s="168" t="s">
        <v>226</v>
      </c>
      <c r="AU168" s="168" t="s">
        <v>21</v>
      </c>
      <c r="AY168" s="17" t="s">
        <v>166</v>
      </c>
      <c r="BE168" s="169">
        <f t="shared" si="14"/>
        <v>0</v>
      </c>
      <c r="BF168" s="169">
        <f t="shared" si="15"/>
        <v>0</v>
      </c>
      <c r="BG168" s="169">
        <f t="shared" si="16"/>
        <v>0</v>
      </c>
      <c r="BH168" s="169">
        <f t="shared" si="17"/>
        <v>0</v>
      </c>
      <c r="BI168" s="169">
        <f t="shared" si="18"/>
        <v>0</v>
      </c>
      <c r="BJ168" s="17" t="s">
        <v>21</v>
      </c>
      <c r="BK168" s="169">
        <f t="shared" si="19"/>
        <v>0</v>
      </c>
      <c r="BL168" s="17" t="s">
        <v>173</v>
      </c>
      <c r="BM168" s="168" t="s">
        <v>2254</v>
      </c>
    </row>
    <row r="169" spans="2:65" s="1" customFormat="1" ht="16.5" customHeight="1">
      <c r="B169" s="156"/>
      <c r="C169" s="179" t="s">
        <v>468</v>
      </c>
      <c r="D169" s="179" t="s">
        <v>226</v>
      </c>
      <c r="E169" s="180" t="s">
        <v>2255</v>
      </c>
      <c r="F169" s="181" t="s">
        <v>2256</v>
      </c>
      <c r="G169" s="182" t="s">
        <v>223</v>
      </c>
      <c r="H169" s="183">
        <v>6</v>
      </c>
      <c r="I169" s="184"/>
      <c r="J169" s="185">
        <f t="shared" si="10"/>
        <v>0</v>
      </c>
      <c r="K169" s="181" t="s">
        <v>1</v>
      </c>
      <c r="L169" s="186"/>
      <c r="M169" s="187" t="s">
        <v>1</v>
      </c>
      <c r="N169" s="188" t="s">
        <v>45</v>
      </c>
      <c r="O169" s="55"/>
      <c r="P169" s="166">
        <f t="shared" si="11"/>
        <v>0</v>
      </c>
      <c r="Q169" s="166">
        <v>0</v>
      </c>
      <c r="R169" s="166">
        <f t="shared" si="12"/>
        <v>0</v>
      </c>
      <c r="S169" s="166">
        <v>0</v>
      </c>
      <c r="T169" s="167">
        <f t="shared" si="13"/>
        <v>0</v>
      </c>
      <c r="AR169" s="168" t="s">
        <v>206</v>
      </c>
      <c r="AT169" s="168" t="s">
        <v>226</v>
      </c>
      <c r="AU169" s="168" t="s">
        <v>21</v>
      </c>
      <c r="AY169" s="17" t="s">
        <v>166</v>
      </c>
      <c r="BE169" s="169">
        <f t="shared" si="14"/>
        <v>0</v>
      </c>
      <c r="BF169" s="169">
        <f t="shared" si="15"/>
        <v>0</v>
      </c>
      <c r="BG169" s="169">
        <f t="shared" si="16"/>
        <v>0</v>
      </c>
      <c r="BH169" s="169">
        <f t="shared" si="17"/>
        <v>0</v>
      </c>
      <c r="BI169" s="169">
        <f t="shared" si="18"/>
        <v>0</v>
      </c>
      <c r="BJ169" s="17" t="s">
        <v>21</v>
      </c>
      <c r="BK169" s="169">
        <f t="shared" si="19"/>
        <v>0</v>
      </c>
      <c r="BL169" s="17" t="s">
        <v>173</v>
      </c>
      <c r="BM169" s="168" t="s">
        <v>2257</v>
      </c>
    </row>
    <row r="170" spans="2:65" s="1" customFormat="1" ht="16.5" customHeight="1">
      <c r="B170" s="156"/>
      <c r="C170" s="179" t="s">
        <v>472</v>
      </c>
      <c r="D170" s="179" t="s">
        <v>226</v>
      </c>
      <c r="E170" s="180" t="s">
        <v>2258</v>
      </c>
      <c r="F170" s="181" t="s">
        <v>2259</v>
      </c>
      <c r="G170" s="182" t="s">
        <v>223</v>
      </c>
      <c r="H170" s="183">
        <v>3</v>
      </c>
      <c r="I170" s="184"/>
      <c r="J170" s="185">
        <f t="shared" si="10"/>
        <v>0</v>
      </c>
      <c r="K170" s="181" t="s">
        <v>1</v>
      </c>
      <c r="L170" s="186"/>
      <c r="M170" s="187" t="s">
        <v>1</v>
      </c>
      <c r="N170" s="188" t="s">
        <v>45</v>
      </c>
      <c r="O170" s="55"/>
      <c r="P170" s="166">
        <f t="shared" si="11"/>
        <v>0</v>
      </c>
      <c r="Q170" s="166">
        <v>0</v>
      </c>
      <c r="R170" s="166">
        <f t="shared" si="12"/>
        <v>0</v>
      </c>
      <c r="S170" s="166">
        <v>0</v>
      </c>
      <c r="T170" s="167">
        <f t="shared" si="13"/>
        <v>0</v>
      </c>
      <c r="AR170" s="168" t="s">
        <v>206</v>
      </c>
      <c r="AT170" s="168" t="s">
        <v>226</v>
      </c>
      <c r="AU170" s="168" t="s">
        <v>21</v>
      </c>
      <c r="AY170" s="17" t="s">
        <v>166</v>
      </c>
      <c r="BE170" s="169">
        <f t="shared" si="14"/>
        <v>0</v>
      </c>
      <c r="BF170" s="169">
        <f t="shared" si="15"/>
        <v>0</v>
      </c>
      <c r="BG170" s="169">
        <f t="shared" si="16"/>
        <v>0</v>
      </c>
      <c r="BH170" s="169">
        <f t="shared" si="17"/>
        <v>0</v>
      </c>
      <c r="BI170" s="169">
        <f t="shared" si="18"/>
        <v>0</v>
      </c>
      <c r="BJ170" s="17" t="s">
        <v>21</v>
      </c>
      <c r="BK170" s="169">
        <f t="shared" si="19"/>
        <v>0</v>
      </c>
      <c r="BL170" s="17" t="s">
        <v>173</v>
      </c>
      <c r="BM170" s="168" t="s">
        <v>2260</v>
      </c>
    </row>
    <row r="171" spans="2:65" s="1" customFormat="1" ht="16.5" customHeight="1">
      <c r="B171" s="156"/>
      <c r="C171" s="179" t="s">
        <v>477</v>
      </c>
      <c r="D171" s="179" t="s">
        <v>226</v>
      </c>
      <c r="E171" s="180" t="s">
        <v>2261</v>
      </c>
      <c r="F171" s="181" t="s">
        <v>2262</v>
      </c>
      <c r="G171" s="182" t="s">
        <v>223</v>
      </c>
      <c r="H171" s="183">
        <v>3</v>
      </c>
      <c r="I171" s="184"/>
      <c r="J171" s="185">
        <f t="shared" si="10"/>
        <v>0</v>
      </c>
      <c r="K171" s="181" t="s">
        <v>1</v>
      </c>
      <c r="L171" s="186"/>
      <c r="M171" s="187" t="s">
        <v>1</v>
      </c>
      <c r="N171" s="188" t="s">
        <v>45</v>
      </c>
      <c r="O171" s="55"/>
      <c r="P171" s="166">
        <f t="shared" si="11"/>
        <v>0</v>
      </c>
      <c r="Q171" s="166">
        <v>0</v>
      </c>
      <c r="R171" s="166">
        <f t="shared" si="12"/>
        <v>0</v>
      </c>
      <c r="S171" s="166">
        <v>0</v>
      </c>
      <c r="T171" s="167">
        <f t="shared" si="13"/>
        <v>0</v>
      </c>
      <c r="AR171" s="168" t="s">
        <v>206</v>
      </c>
      <c r="AT171" s="168" t="s">
        <v>226</v>
      </c>
      <c r="AU171" s="168" t="s">
        <v>21</v>
      </c>
      <c r="AY171" s="17" t="s">
        <v>166</v>
      </c>
      <c r="BE171" s="169">
        <f t="shared" si="14"/>
        <v>0</v>
      </c>
      <c r="BF171" s="169">
        <f t="shared" si="15"/>
        <v>0</v>
      </c>
      <c r="BG171" s="169">
        <f t="shared" si="16"/>
        <v>0</v>
      </c>
      <c r="BH171" s="169">
        <f t="shared" si="17"/>
        <v>0</v>
      </c>
      <c r="BI171" s="169">
        <f t="shared" si="18"/>
        <v>0</v>
      </c>
      <c r="BJ171" s="17" t="s">
        <v>21</v>
      </c>
      <c r="BK171" s="169">
        <f t="shared" si="19"/>
        <v>0</v>
      </c>
      <c r="BL171" s="17" t="s">
        <v>173</v>
      </c>
      <c r="BM171" s="168" t="s">
        <v>2263</v>
      </c>
    </row>
    <row r="172" spans="2:65" s="1" customFormat="1" ht="24" customHeight="1">
      <c r="B172" s="156"/>
      <c r="C172" s="179" t="s">
        <v>481</v>
      </c>
      <c r="D172" s="179" t="s">
        <v>226</v>
      </c>
      <c r="E172" s="180" t="s">
        <v>2264</v>
      </c>
      <c r="F172" s="181" t="s">
        <v>2265</v>
      </c>
      <c r="G172" s="182" t="s">
        <v>223</v>
      </c>
      <c r="H172" s="183">
        <v>6</v>
      </c>
      <c r="I172" s="184"/>
      <c r="J172" s="185">
        <f t="shared" si="10"/>
        <v>0</v>
      </c>
      <c r="K172" s="181" t="s">
        <v>1</v>
      </c>
      <c r="L172" s="186"/>
      <c r="M172" s="187" t="s">
        <v>1</v>
      </c>
      <c r="N172" s="188" t="s">
        <v>45</v>
      </c>
      <c r="O172" s="55"/>
      <c r="P172" s="166">
        <f t="shared" si="11"/>
        <v>0</v>
      </c>
      <c r="Q172" s="166">
        <v>0</v>
      </c>
      <c r="R172" s="166">
        <f t="shared" si="12"/>
        <v>0</v>
      </c>
      <c r="S172" s="166">
        <v>0</v>
      </c>
      <c r="T172" s="167">
        <f t="shared" si="13"/>
        <v>0</v>
      </c>
      <c r="AR172" s="168" t="s">
        <v>206</v>
      </c>
      <c r="AT172" s="168" t="s">
        <v>226</v>
      </c>
      <c r="AU172" s="168" t="s">
        <v>21</v>
      </c>
      <c r="AY172" s="17" t="s">
        <v>166</v>
      </c>
      <c r="BE172" s="169">
        <f t="shared" si="14"/>
        <v>0</v>
      </c>
      <c r="BF172" s="169">
        <f t="shared" si="15"/>
        <v>0</v>
      </c>
      <c r="BG172" s="169">
        <f t="shared" si="16"/>
        <v>0</v>
      </c>
      <c r="BH172" s="169">
        <f t="shared" si="17"/>
        <v>0</v>
      </c>
      <c r="BI172" s="169">
        <f t="shared" si="18"/>
        <v>0</v>
      </c>
      <c r="BJ172" s="17" t="s">
        <v>21</v>
      </c>
      <c r="BK172" s="169">
        <f t="shared" si="19"/>
        <v>0</v>
      </c>
      <c r="BL172" s="17" t="s">
        <v>173</v>
      </c>
      <c r="BM172" s="168" t="s">
        <v>2266</v>
      </c>
    </row>
    <row r="173" spans="2:65" s="1" customFormat="1" ht="16.5" customHeight="1">
      <c r="B173" s="156"/>
      <c r="C173" s="179" t="s">
        <v>485</v>
      </c>
      <c r="D173" s="179" t="s">
        <v>226</v>
      </c>
      <c r="E173" s="180" t="s">
        <v>2267</v>
      </c>
      <c r="F173" s="181" t="s">
        <v>2268</v>
      </c>
      <c r="G173" s="182" t="s">
        <v>223</v>
      </c>
      <c r="H173" s="183">
        <v>1</v>
      </c>
      <c r="I173" s="184"/>
      <c r="J173" s="185">
        <f t="shared" si="10"/>
        <v>0</v>
      </c>
      <c r="K173" s="181" t="s">
        <v>1</v>
      </c>
      <c r="L173" s="186"/>
      <c r="M173" s="187" t="s">
        <v>1</v>
      </c>
      <c r="N173" s="188" t="s">
        <v>45</v>
      </c>
      <c r="O173" s="55"/>
      <c r="P173" s="166">
        <f t="shared" si="11"/>
        <v>0</v>
      </c>
      <c r="Q173" s="166">
        <v>0</v>
      </c>
      <c r="R173" s="166">
        <f t="shared" si="12"/>
        <v>0</v>
      </c>
      <c r="S173" s="166">
        <v>0</v>
      </c>
      <c r="T173" s="167">
        <f t="shared" si="13"/>
        <v>0</v>
      </c>
      <c r="AR173" s="168" t="s">
        <v>206</v>
      </c>
      <c r="AT173" s="168" t="s">
        <v>226</v>
      </c>
      <c r="AU173" s="168" t="s">
        <v>21</v>
      </c>
      <c r="AY173" s="17" t="s">
        <v>166</v>
      </c>
      <c r="BE173" s="169">
        <f t="shared" si="14"/>
        <v>0</v>
      </c>
      <c r="BF173" s="169">
        <f t="shared" si="15"/>
        <v>0</v>
      </c>
      <c r="BG173" s="169">
        <f t="shared" si="16"/>
        <v>0</v>
      </c>
      <c r="BH173" s="169">
        <f t="shared" si="17"/>
        <v>0</v>
      </c>
      <c r="BI173" s="169">
        <f t="shared" si="18"/>
        <v>0</v>
      </c>
      <c r="BJ173" s="17" t="s">
        <v>21</v>
      </c>
      <c r="BK173" s="169">
        <f t="shared" si="19"/>
        <v>0</v>
      </c>
      <c r="BL173" s="17" t="s">
        <v>173</v>
      </c>
      <c r="BM173" s="168" t="s">
        <v>2269</v>
      </c>
    </row>
    <row r="174" spans="2:65" s="1" customFormat="1" ht="16.5" customHeight="1">
      <c r="B174" s="156"/>
      <c r="C174" s="179" t="s">
        <v>489</v>
      </c>
      <c r="D174" s="179" t="s">
        <v>226</v>
      </c>
      <c r="E174" s="180" t="s">
        <v>2270</v>
      </c>
      <c r="F174" s="181" t="s">
        <v>2271</v>
      </c>
      <c r="G174" s="182" t="s">
        <v>223</v>
      </c>
      <c r="H174" s="183">
        <v>1</v>
      </c>
      <c r="I174" s="184"/>
      <c r="J174" s="185">
        <f t="shared" si="10"/>
        <v>0</v>
      </c>
      <c r="K174" s="181" t="s">
        <v>1</v>
      </c>
      <c r="L174" s="186"/>
      <c r="M174" s="187" t="s">
        <v>1</v>
      </c>
      <c r="N174" s="188" t="s">
        <v>45</v>
      </c>
      <c r="O174" s="55"/>
      <c r="P174" s="166">
        <f t="shared" si="11"/>
        <v>0</v>
      </c>
      <c r="Q174" s="166">
        <v>0</v>
      </c>
      <c r="R174" s="166">
        <f t="shared" si="12"/>
        <v>0</v>
      </c>
      <c r="S174" s="166">
        <v>0</v>
      </c>
      <c r="T174" s="167">
        <f t="shared" si="13"/>
        <v>0</v>
      </c>
      <c r="AR174" s="168" t="s">
        <v>206</v>
      </c>
      <c r="AT174" s="168" t="s">
        <v>226</v>
      </c>
      <c r="AU174" s="168" t="s">
        <v>21</v>
      </c>
      <c r="AY174" s="17" t="s">
        <v>166</v>
      </c>
      <c r="BE174" s="169">
        <f t="shared" si="14"/>
        <v>0</v>
      </c>
      <c r="BF174" s="169">
        <f t="shared" si="15"/>
        <v>0</v>
      </c>
      <c r="BG174" s="169">
        <f t="shared" si="16"/>
        <v>0</v>
      </c>
      <c r="BH174" s="169">
        <f t="shared" si="17"/>
        <v>0</v>
      </c>
      <c r="BI174" s="169">
        <f t="shared" si="18"/>
        <v>0</v>
      </c>
      <c r="BJ174" s="17" t="s">
        <v>21</v>
      </c>
      <c r="BK174" s="169">
        <f t="shared" si="19"/>
        <v>0</v>
      </c>
      <c r="BL174" s="17" t="s">
        <v>173</v>
      </c>
      <c r="BM174" s="168" t="s">
        <v>2272</v>
      </c>
    </row>
    <row r="175" spans="2:65" s="1" customFormat="1" ht="16.5" customHeight="1">
      <c r="B175" s="156"/>
      <c r="C175" s="157" t="s">
        <v>493</v>
      </c>
      <c r="D175" s="157" t="s">
        <v>168</v>
      </c>
      <c r="E175" s="158" t="s">
        <v>2273</v>
      </c>
      <c r="F175" s="159" t="s">
        <v>2274</v>
      </c>
      <c r="G175" s="160" t="s">
        <v>2241</v>
      </c>
      <c r="H175" s="161">
        <v>1</v>
      </c>
      <c r="I175" s="162"/>
      <c r="J175" s="163">
        <f t="shared" si="10"/>
        <v>0</v>
      </c>
      <c r="K175" s="159" t="s">
        <v>1</v>
      </c>
      <c r="L175" s="32"/>
      <c r="M175" s="164" t="s">
        <v>1</v>
      </c>
      <c r="N175" s="165" t="s">
        <v>45</v>
      </c>
      <c r="O175" s="55"/>
      <c r="P175" s="166">
        <f t="shared" si="11"/>
        <v>0</v>
      </c>
      <c r="Q175" s="166">
        <v>0</v>
      </c>
      <c r="R175" s="166">
        <f t="shared" si="12"/>
        <v>0</v>
      </c>
      <c r="S175" s="166">
        <v>0</v>
      </c>
      <c r="T175" s="167">
        <f t="shared" si="13"/>
        <v>0</v>
      </c>
      <c r="AR175" s="168" t="s">
        <v>173</v>
      </c>
      <c r="AT175" s="168" t="s">
        <v>168</v>
      </c>
      <c r="AU175" s="168" t="s">
        <v>21</v>
      </c>
      <c r="AY175" s="17" t="s">
        <v>166</v>
      </c>
      <c r="BE175" s="169">
        <f t="shared" si="14"/>
        <v>0</v>
      </c>
      <c r="BF175" s="169">
        <f t="shared" si="15"/>
        <v>0</v>
      </c>
      <c r="BG175" s="169">
        <f t="shared" si="16"/>
        <v>0</v>
      </c>
      <c r="BH175" s="169">
        <f t="shared" si="17"/>
        <v>0</v>
      </c>
      <c r="BI175" s="169">
        <f t="shared" si="18"/>
        <v>0</v>
      </c>
      <c r="BJ175" s="17" t="s">
        <v>21</v>
      </c>
      <c r="BK175" s="169">
        <f t="shared" si="19"/>
        <v>0</v>
      </c>
      <c r="BL175" s="17" t="s">
        <v>173</v>
      </c>
      <c r="BM175" s="168" t="s">
        <v>2275</v>
      </c>
    </row>
    <row r="176" spans="2:65" s="1" customFormat="1" ht="16.5" customHeight="1">
      <c r="B176" s="156"/>
      <c r="C176" s="157" t="s">
        <v>497</v>
      </c>
      <c r="D176" s="157" t="s">
        <v>168</v>
      </c>
      <c r="E176" s="158" t="s">
        <v>2276</v>
      </c>
      <c r="F176" s="159" t="s">
        <v>2277</v>
      </c>
      <c r="G176" s="160" t="s">
        <v>2241</v>
      </c>
      <c r="H176" s="161">
        <v>1</v>
      </c>
      <c r="I176" s="162"/>
      <c r="J176" s="163">
        <f t="shared" si="10"/>
        <v>0</v>
      </c>
      <c r="K176" s="159" t="s">
        <v>1</v>
      </c>
      <c r="L176" s="32"/>
      <c r="M176" s="164" t="s">
        <v>1</v>
      </c>
      <c r="N176" s="165" t="s">
        <v>45</v>
      </c>
      <c r="O176" s="55"/>
      <c r="P176" s="166">
        <f t="shared" si="11"/>
        <v>0</v>
      </c>
      <c r="Q176" s="166">
        <v>0</v>
      </c>
      <c r="R176" s="166">
        <f t="shared" si="12"/>
        <v>0</v>
      </c>
      <c r="S176" s="166">
        <v>0</v>
      </c>
      <c r="T176" s="167">
        <f t="shared" si="13"/>
        <v>0</v>
      </c>
      <c r="AR176" s="168" t="s">
        <v>173</v>
      </c>
      <c r="AT176" s="168" t="s">
        <v>168</v>
      </c>
      <c r="AU176" s="168" t="s">
        <v>21</v>
      </c>
      <c r="AY176" s="17" t="s">
        <v>166</v>
      </c>
      <c r="BE176" s="169">
        <f t="shared" si="14"/>
        <v>0</v>
      </c>
      <c r="BF176" s="169">
        <f t="shared" si="15"/>
        <v>0</v>
      </c>
      <c r="BG176" s="169">
        <f t="shared" si="16"/>
        <v>0</v>
      </c>
      <c r="BH176" s="169">
        <f t="shared" si="17"/>
        <v>0</v>
      </c>
      <c r="BI176" s="169">
        <f t="shared" si="18"/>
        <v>0</v>
      </c>
      <c r="BJ176" s="17" t="s">
        <v>21</v>
      </c>
      <c r="BK176" s="169">
        <f t="shared" si="19"/>
        <v>0</v>
      </c>
      <c r="BL176" s="17" t="s">
        <v>173</v>
      </c>
      <c r="BM176" s="168" t="s">
        <v>2278</v>
      </c>
    </row>
    <row r="177" spans="2:65" s="1" customFormat="1" ht="16.5" customHeight="1">
      <c r="B177" s="156"/>
      <c r="C177" s="157" t="s">
        <v>501</v>
      </c>
      <c r="D177" s="157" t="s">
        <v>168</v>
      </c>
      <c r="E177" s="158" t="s">
        <v>2279</v>
      </c>
      <c r="F177" s="159" t="s">
        <v>2280</v>
      </c>
      <c r="G177" s="160" t="s">
        <v>289</v>
      </c>
      <c r="H177" s="161">
        <v>20</v>
      </c>
      <c r="I177" s="162"/>
      <c r="J177" s="163">
        <f t="shared" si="10"/>
        <v>0</v>
      </c>
      <c r="K177" s="159" t="s">
        <v>1</v>
      </c>
      <c r="L177" s="32"/>
      <c r="M177" s="164" t="s">
        <v>1</v>
      </c>
      <c r="N177" s="165" t="s">
        <v>45</v>
      </c>
      <c r="O177" s="55"/>
      <c r="P177" s="166">
        <f t="shared" si="11"/>
        <v>0</v>
      </c>
      <c r="Q177" s="166">
        <v>0</v>
      </c>
      <c r="R177" s="166">
        <f t="shared" si="12"/>
        <v>0</v>
      </c>
      <c r="S177" s="166">
        <v>0</v>
      </c>
      <c r="T177" s="167">
        <f t="shared" si="13"/>
        <v>0</v>
      </c>
      <c r="AR177" s="168" t="s">
        <v>173</v>
      </c>
      <c r="AT177" s="168" t="s">
        <v>168</v>
      </c>
      <c r="AU177" s="168" t="s">
        <v>21</v>
      </c>
      <c r="AY177" s="17" t="s">
        <v>166</v>
      </c>
      <c r="BE177" s="169">
        <f t="shared" si="14"/>
        <v>0</v>
      </c>
      <c r="BF177" s="169">
        <f t="shared" si="15"/>
        <v>0</v>
      </c>
      <c r="BG177" s="169">
        <f t="shared" si="16"/>
        <v>0</v>
      </c>
      <c r="BH177" s="169">
        <f t="shared" si="17"/>
        <v>0</v>
      </c>
      <c r="BI177" s="169">
        <f t="shared" si="18"/>
        <v>0</v>
      </c>
      <c r="BJ177" s="17" t="s">
        <v>21</v>
      </c>
      <c r="BK177" s="169">
        <f t="shared" si="19"/>
        <v>0</v>
      </c>
      <c r="BL177" s="17" t="s">
        <v>173</v>
      </c>
      <c r="BM177" s="168" t="s">
        <v>2281</v>
      </c>
    </row>
    <row r="178" spans="2:65" s="1" customFormat="1" ht="16.5" customHeight="1">
      <c r="B178" s="156"/>
      <c r="C178" s="157" t="s">
        <v>506</v>
      </c>
      <c r="D178" s="157" t="s">
        <v>168</v>
      </c>
      <c r="E178" s="158" t="s">
        <v>2282</v>
      </c>
      <c r="F178" s="159" t="s">
        <v>2283</v>
      </c>
      <c r="G178" s="160" t="s">
        <v>2241</v>
      </c>
      <c r="H178" s="161">
        <v>1</v>
      </c>
      <c r="I178" s="162"/>
      <c r="J178" s="163">
        <f t="shared" si="10"/>
        <v>0</v>
      </c>
      <c r="K178" s="159" t="s">
        <v>1</v>
      </c>
      <c r="L178" s="32"/>
      <c r="M178" s="164" t="s">
        <v>1</v>
      </c>
      <c r="N178" s="165" t="s">
        <v>45</v>
      </c>
      <c r="O178" s="55"/>
      <c r="P178" s="166">
        <f t="shared" si="11"/>
        <v>0</v>
      </c>
      <c r="Q178" s="166">
        <v>0</v>
      </c>
      <c r="R178" s="166">
        <f t="shared" si="12"/>
        <v>0</v>
      </c>
      <c r="S178" s="166">
        <v>0</v>
      </c>
      <c r="T178" s="167">
        <f t="shared" si="13"/>
        <v>0</v>
      </c>
      <c r="AR178" s="168" t="s">
        <v>173</v>
      </c>
      <c r="AT178" s="168" t="s">
        <v>168</v>
      </c>
      <c r="AU178" s="168" t="s">
        <v>21</v>
      </c>
      <c r="AY178" s="17" t="s">
        <v>166</v>
      </c>
      <c r="BE178" s="169">
        <f t="shared" si="14"/>
        <v>0</v>
      </c>
      <c r="BF178" s="169">
        <f t="shared" si="15"/>
        <v>0</v>
      </c>
      <c r="BG178" s="169">
        <f t="shared" si="16"/>
        <v>0</v>
      </c>
      <c r="BH178" s="169">
        <f t="shared" si="17"/>
        <v>0</v>
      </c>
      <c r="BI178" s="169">
        <f t="shared" si="18"/>
        <v>0</v>
      </c>
      <c r="BJ178" s="17" t="s">
        <v>21</v>
      </c>
      <c r="BK178" s="169">
        <f t="shared" si="19"/>
        <v>0</v>
      </c>
      <c r="BL178" s="17" t="s">
        <v>173</v>
      </c>
      <c r="BM178" s="168" t="s">
        <v>2284</v>
      </c>
    </row>
    <row r="179" spans="2:65" s="1" customFormat="1" ht="16.5" customHeight="1">
      <c r="B179" s="156"/>
      <c r="C179" s="157" t="s">
        <v>510</v>
      </c>
      <c r="D179" s="157" t="s">
        <v>168</v>
      </c>
      <c r="E179" s="158" t="s">
        <v>2285</v>
      </c>
      <c r="F179" s="159" t="s">
        <v>2286</v>
      </c>
      <c r="G179" s="160" t="s">
        <v>2241</v>
      </c>
      <c r="H179" s="161">
        <v>1</v>
      </c>
      <c r="I179" s="162"/>
      <c r="J179" s="163">
        <f t="shared" si="10"/>
        <v>0</v>
      </c>
      <c r="K179" s="159" t="s">
        <v>1</v>
      </c>
      <c r="L179" s="32"/>
      <c r="M179" s="164" t="s">
        <v>1</v>
      </c>
      <c r="N179" s="165" t="s">
        <v>45</v>
      </c>
      <c r="O179" s="55"/>
      <c r="P179" s="166">
        <f t="shared" si="11"/>
        <v>0</v>
      </c>
      <c r="Q179" s="166">
        <v>0</v>
      </c>
      <c r="R179" s="166">
        <f t="shared" si="12"/>
        <v>0</v>
      </c>
      <c r="S179" s="166">
        <v>0</v>
      </c>
      <c r="T179" s="167">
        <f t="shared" si="13"/>
        <v>0</v>
      </c>
      <c r="AR179" s="168" t="s">
        <v>173</v>
      </c>
      <c r="AT179" s="168" t="s">
        <v>168</v>
      </c>
      <c r="AU179" s="168" t="s">
        <v>21</v>
      </c>
      <c r="AY179" s="17" t="s">
        <v>166</v>
      </c>
      <c r="BE179" s="169">
        <f t="shared" si="14"/>
        <v>0</v>
      </c>
      <c r="BF179" s="169">
        <f t="shared" si="15"/>
        <v>0</v>
      </c>
      <c r="BG179" s="169">
        <f t="shared" si="16"/>
        <v>0</v>
      </c>
      <c r="BH179" s="169">
        <f t="shared" si="17"/>
        <v>0</v>
      </c>
      <c r="BI179" s="169">
        <f t="shared" si="18"/>
        <v>0</v>
      </c>
      <c r="BJ179" s="17" t="s">
        <v>21</v>
      </c>
      <c r="BK179" s="169">
        <f t="shared" si="19"/>
        <v>0</v>
      </c>
      <c r="BL179" s="17" t="s">
        <v>173</v>
      </c>
      <c r="BM179" s="168" t="s">
        <v>2287</v>
      </c>
    </row>
    <row r="180" spans="2:65" s="11" customFormat="1" ht="25.95" customHeight="1">
      <c r="B180" s="143"/>
      <c r="D180" s="144" t="s">
        <v>79</v>
      </c>
      <c r="E180" s="145" t="s">
        <v>211</v>
      </c>
      <c r="F180" s="145" t="s">
        <v>2288</v>
      </c>
      <c r="I180" s="146"/>
      <c r="J180" s="147">
        <f>BK180</f>
        <v>0</v>
      </c>
      <c r="L180" s="143"/>
      <c r="M180" s="148"/>
      <c r="N180" s="149"/>
      <c r="O180" s="149"/>
      <c r="P180" s="150">
        <f>SUM(P181:P189)</f>
        <v>0</v>
      </c>
      <c r="Q180" s="149"/>
      <c r="R180" s="150">
        <f>SUM(R181:R189)</f>
        <v>0</v>
      </c>
      <c r="S180" s="149"/>
      <c r="T180" s="151">
        <f>SUM(T181:T189)</f>
        <v>0</v>
      </c>
      <c r="AR180" s="144" t="s">
        <v>21</v>
      </c>
      <c r="AT180" s="152" t="s">
        <v>79</v>
      </c>
      <c r="AU180" s="152" t="s">
        <v>80</v>
      </c>
      <c r="AY180" s="144" t="s">
        <v>166</v>
      </c>
      <c r="BK180" s="153">
        <f>SUM(BK181:BK189)</f>
        <v>0</v>
      </c>
    </row>
    <row r="181" spans="2:65" s="1" customFormat="1" ht="16.5" customHeight="1">
      <c r="B181" s="156"/>
      <c r="C181" s="157" t="s">
        <v>514</v>
      </c>
      <c r="D181" s="157" t="s">
        <v>168</v>
      </c>
      <c r="E181" s="158" t="s">
        <v>2289</v>
      </c>
      <c r="F181" s="159" t="s">
        <v>2290</v>
      </c>
      <c r="G181" s="160" t="s">
        <v>289</v>
      </c>
      <c r="H181" s="161">
        <v>79.599999999999994</v>
      </c>
      <c r="I181" s="162"/>
      <c r="J181" s="163">
        <f t="shared" ref="J181:J189" si="20">ROUND(I181*H181,2)</f>
        <v>0</v>
      </c>
      <c r="K181" s="159" t="s">
        <v>1</v>
      </c>
      <c r="L181" s="32"/>
      <c r="M181" s="164" t="s">
        <v>1</v>
      </c>
      <c r="N181" s="165" t="s">
        <v>45</v>
      </c>
      <c r="O181" s="55"/>
      <c r="P181" s="166">
        <f t="shared" ref="P181:P189" si="21">O181*H181</f>
        <v>0</v>
      </c>
      <c r="Q181" s="166">
        <v>0</v>
      </c>
      <c r="R181" s="166">
        <f t="shared" ref="R181:R189" si="22">Q181*H181</f>
        <v>0</v>
      </c>
      <c r="S181" s="166">
        <v>0</v>
      </c>
      <c r="T181" s="167">
        <f t="shared" ref="T181:T189" si="23">S181*H181</f>
        <v>0</v>
      </c>
      <c r="AR181" s="168" t="s">
        <v>173</v>
      </c>
      <c r="AT181" s="168" t="s">
        <v>168</v>
      </c>
      <c r="AU181" s="168" t="s">
        <v>21</v>
      </c>
      <c r="AY181" s="17" t="s">
        <v>166</v>
      </c>
      <c r="BE181" s="169">
        <f t="shared" ref="BE181:BE189" si="24">IF(N181="základní",J181,0)</f>
        <v>0</v>
      </c>
      <c r="BF181" s="169">
        <f t="shared" ref="BF181:BF189" si="25">IF(N181="snížená",J181,0)</f>
        <v>0</v>
      </c>
      <c r="BG181" s="169">
        <f t="shared" ref="BG181:BG189" si="26">IF(N181="zákl. přenesená",J181,0)</f>
        <v>0</v>
      </c>
      <c r="BH181" s="169">
        <f t="shared" ref="BH181:BH189" si="27">IF(N181="sníž. přenesená",J181,0)</f>
        <v>0</v>
      </c>
      <c r="BI181" s="169">
        <f t="shared" ref="BI181:BI189" si="28">IF(N181="nulová",J181,0)</f>
        <v>0</v>
      </c>
      <c r="BJ181" s="17" t="s">
        <v>21</v>
      </c>
      <c r="BK181" s="169">
        <f t="shared" ref="BK181:BK189" si="29">ROUND(I181*H181,2)</f>
        <v>0</v>
      </c>
      <c r="BL181" s="17" t="s">
        <v>173</v>
      </c>
      <c r="BM181" s="168" t="s">
        <v>2291</v>
      </c>
    </row>
    <row r="182" spans="2:65" s="1" customFormat="1" ht="24" customHeight="1">
      <c r="B182" s="156"/>
      <c r="C182" s="157" t="s">
        <v>520</v>
      </c>
      <c r="D182" s="157" t="s">
        <v>168</v>
      </c>
      <c r="E182" s="158" t="s">
        <v>2292</v>
      </c>
      <c r="F182" s="159" t="s">
        <v>2293</v>
      </c>
      <c r="G182" s="160" t="s">
        <v>171</v>
      </c>
      <c r="H182" s="161">
        <v>6.3680000000000003</v>
      </c>
      <c r="I182" s="162"/>
      <c r="J182" s="163">
        <f t="shared" si="20"/>
        <v>0</v>
      </c>
      <c r="K182" s="159" t="s">
        <v>1</v>
      </c>
      <c r="L182" s="32"/>
      <c r="M182" s="164" t="s">
        <v>1</v>
      </c>
      <c r="N182" s="165" t="s">
        <v>45</v>
      </c>
      <c r="O182" s="55"/>
      <c r="P182" s="166">
        <f t="shared" si="21"/>
        <v>0</v>
      </c>
      <c r="Q182" s="166">
        <v>0</v>
      </c>
      <c r="R182" s="166">
        <f t="shared" si="22"/>
        <v>0</v>
      </c>
      <c r="S182" s="166">
        <v>0</v>
      </c>
      <c r="T182" s="167">
        <f t="shared" si="23"/>
        <v>0</v>
      </c>
      <c r="AR182" s="168" t="s">
        <v>173</v>
      </c>
      <c r="AT182" s="168" t="s">
        <v>168</v>
      </c>
      <c r="AU182" s="168" t="s">
        <v>21</v>
      </c>
      <c r="AY182" s="17" t="s">
        <v>166</v>
      </c>
      <c r="BE182" s="169">
        <f t="shared" si="24"/>
        <v>0</v>
      </c>
      <c r="BF182" s="169">
        <f t="shared" si="25"/>
        <v>0</v>
      </c>
      <c r="BG182" s="169">
        <f t="shared" si="26"/>
        <v>0</v>
      </c>
      <c r="BH182" s="169">
        <f t="shared" si="27"/>
        <v>0</v>
      </c>
      <c r="BI182" s="169">
        <f t="shared" si="28"/>
        <v>0</v>
      </c>
      <c r="BJ182" s="17" t="s">
        <v>21</v>
      </c>
      <c r="BK182" s="169">
        <f t="shared" si="29"/>
        <v>0</v>
      </c>
      <c r="BL182" s="17" t="s">
        <v>173</v>
      </c>
      <c r="BM182" s="168" t="s">
        <v>2294</v>
      </c>
    </row>
    <row r="183" spans="2:65" s="1" customFormat="1" ht="16.5" customHeight="1">
      <c r="B183" s="156"/>
      <c r="C183" s="157" t="s">
        <v>525</v>
      </c>
      <c r="D183" s="157" t="s">
        <v>168</v>
      </c>
      <c r="E183" s="158" t="s">
        <v>2295</v>
      </c>
      <c r="F183" s="159" t="s">
        <v>2296</v>
      </c>
      <c r="G183" s="160" t="s">
        <v>191</v>
      </c>
      <c r="H183" s="161">
        <v>14.01</v>
      </c>
      <c r="I183" s="162"/>
      <c r="J183" s="163">
        <f t="shared" si="20"/>
        <v>0</v>
      </c>
      <c r="K183" s="159" t="s">
        <v>1</v>
      </c>
      <c r="L183" s="32"/>
      <c r="M183" s="164" t="s">
        <v>1</v>
      </c>
      <c r="N183" s="165" t="s">
        <v>45</v>
      </c>
      <c r="O183" s="55"/>
      <c r="P183" s="166">
        <f t="shared" si="21"/>
        <v>0</v>
      </c>
      <c r="Q183" s="166">
        <v>0</v>
      </c>
      <c r="R183" s="166">
        <f t="shared" si="22"/>
        <v>0</v>
      </c>
      <c r="S183" s="166">
        <v>0</v>
      </c>
      <c r="T183" s="167">
        <f t="shared" si="23"/>
        <v>0</v>
      </c>
      <c r="AR183" s="168" t="s">
        <v>173</v>
      </c>
      <c r="AT183" s="168" t="s">
        <v>168</v>
      </c>
      <c r="AU183" s="168" t="s">
        <v>21</v>
      </c>
      <c r="AY183" s="17" t="s">
        <v>166</v>
      </c>
      <c r="BE183" s="169">
        <f t="shared" si="24"/>
        <v>0</v>
      </c>
      <c r="BF183" s="169">
        <f t="shared" si="25"/>
        <v>0</v>
      </c>
      <c r="BG183" s="169">
        <f t="shared" si="26"/>
        <v>0</v>
      </c>
      <c r="BH183" s="169">
        <f t="shared" si="27"/>
        <v>0</v>
      </c>
      <c r="BI183" s="169">
        <f t="shared" si="28"/>
        <v>0</v>
      </c>
      <c r="BJ183" s="17" t="s">
        <v>21</v>
      </c>
      <c r="BK183" s="169">
        <f t="shared" si="29"/>
        <v>0</v>
      </c>
      <c r="BL183" s="17" t="s">
        <v>173</v>
      </c>
      <c r="BM183" s="168" t="s">
        <v>2297</v>
      </c>
    </row>
    <row r="184" spans="2:65" s="1" customFormat="1" ht="16.5" customHeight="1">
      <c r="B184" s="156"/>
      <c r="C184" s="157" t="s">
        <v>529</v>
      </c>
      <c r="D184" s="157" t="s">
        <v>168</v>
      </c>
      <c r="E184" s="158" t="s">
        <v>2298</v>
      </c>
      <c r="F184" s="159" t="s">
        <v>2299</v>
      </c>
      <c r="G184" s="160" t="s">
        <v>191</v>
      </c>
      <c r="H184" s="161">
        <v>14.01</v>
      </c>
      <c r="I184" s="162"/>
      <c r="J184" s="163">
        <f t="shared" si="20"/>
        <v>0</v>
      </c>
      <c r="K184" s="159" t="s">
        <v>1</v>
      </c>
      <c r="L184" s="32"/>
      <c r="M184" s="164" t="s">
        <v>1</v>
      </c>
      <c r="N184" s="165" t="s">
        <v>45</v>
      </c>
      <c r="O184" s="55"/>
      <c r="P184" s="166">
        <f t="shared" si="21"/>
        <v>0</v>
      </c>
      <c r="Q184" s="166">
        <v>0</v>
      </c>
      <c r="R184" s="166">
        <f t="shared" si="22"/>
        <v>0</v>
      </c>
      <c r="S184" s="166">
        <v>0</v>
      </c>
      <c r="T184" s="167">
        <f t="shared" si="23"/>
        <v>0</v>
      </c>
      <c r="AR184" s="168" t="s">
        <v>173</v>
      </c>
      <c r="AT184" s="168" t="s">
        <v>168</v>
      </c>
      <c r="AU184" s="168" t="s">
        <v>21</v>
      </c>
      <c r="AY184" s="17" t="s">
        <v>166</v>
      </c>
      <c r="BE184" s="169">
        <f t="shared" si="24"/>
        <v>0</v>
      </c>
      <c r="BF184" s="169">
        <f t="shared" si="25"/>
        <v>0</v>
      </c>
      <c r="BG184" s="169">
        <f t="shared" si="26"/>
        <v>0</v>
      </c>
      <c r="BH184" s="169">
        <f t="shared" si="27"/>
        <v>0</v>
      </c>
      <c r="BI184" s="169">
        <f t="shared" si="28"/>
        <v>0</v>
      </c>
      <c r="BJ184" s="17" t="s">
        <v>21</v>
      </c>
      <c r="BK184" s="169">
        <f t="shared" si="29"/>
        <v>0</v>
      </c>
      <c r="BL184" s="17" t="s">
        <v>173</v>
      </c>
      <c r="BM184" s="168" t="s">
        <v>2300</v>
      </c>
    </row>
    <row r="185" spans="2:65" s="1" customFormat="1" ht="16.5" customHeight="1">
      <c r="B185" s="156"/>
      <c r="C185" s="157" t="s">
        <v>534</v>
      </c>
      <c r="D185" s="157" t="s">
        <v>168</v>
      </c>
      <c r="E185" s="158" t="s">
        <v>2301</v>
      </c>
      <c r="F185" s="159" t="s">
        <v>2302</v>
      </c>
      <c r="G185" s="160" t="s">
        <v>191</v>
      </c>
      <c r="H185" s="161">
        <v>28.018999999999998</v>
      </c>
      <c r="I185" s="162"/>
      <c r="J185" s="163">
        <f t="shared" si="20"/>
        <v>0</v>
      </c>
      <c r="K185" s="159" t="s">
        <v>1</v>
      </c>
      <c r="L185" s="32"/>
      <c r="M185" s="164" t="s">
        <v>1</v>
      </c>
      <c r="N185" s="165" t="s">
        <v>45</v>
      </c>
      <c r="O185" s="55"/>
      <c r="P185" s="166">
        <f t="shared" si="21"/>
        <v>0</v>
      </c>
      <c r="Q185" s="166">
        <v>0</v>
      </c>
      <c r="R185" s="166">
        <f t="shared" si="22"/>
        <v>0</v>
      </c>
      <c r="S185" s="166">
        <v>0</v>
      </c>
      <c r="T185" s="167">
        <f t="shared" si="23"/>
        <v>0</v>
      </c>
      <c r="AR185" s="168" t="s">
        <v>173</v>
      </c>
      <c r="AT185" s="168" t="s">
        <v>168</v>
      </c>
      <c r="AU185" s="168" t="s">
        <v>21</v>
      </c>
      <c r="AY185" s="17" t="s">
        <v>166</v>
      </c>
      <c r="BE185" s="169">
        <f t="shared" si="24"/>
        <v>0</v>
      </c>
      <c r="BF185" s="169">
        <f t="shared" si="25"/>
        <v>0</v>
      </c>
      <c r="BG185" s="169">
        <f t="shared" si="26"/>
        <v>0</v>
      </c>
      <c r="BH185" s="169">
        <f t="shared" si="27"/>
        <v>0</v>
      </c>
      <c r="BI185" s="169">
        <f t="shared" si="28"/>
        <v>0</v>
      </c>
      <c r="BJ185" s="17" t="s">
        <v>21</v>
      </c>
      <c r="BK185" s="169">
        <f t="shared" si="29"/>
        <v>0</v>
      </c>
      <c r="BL185" s="17" t="s">
        <v>173</v>
      </c>
      <c r="BM185" s="168" t="s">
        <v>2303</v>
      </c>
    </row>
    <row r="186" spans="2:65" s="1" customFormat="1" ht="16.5" customHeight="1">
      <c r="B186" s="156"/>
      <c r="C186" s="157" t="s">
        <v>540</v>
      </c>
      <c r="D186" s="157" t="s">
        <v>168</v>
      </c>
      <c r="E186" s="158" t="s">
        <v>2304</v>
      </c>
      <c r="F186" s="159" t="s">
        <v>2305</v>
      </c>
      <c r="G186" s="160" t="s">
        <v>191</v>
      </c>
      <c r="H186" s="161">
        <v>14.01</v>
      </c>
      <c r="I186" s="162"/>
      <c r="J186" s="163">
        <f t="shared" si="20"/>
        <v>0</v>
      </c>
      <c r="K186" s="159" t="s">
        <v>1</v>
      </c>
      <c r="L186" s="32"/>
      <c r="M186" s="164" t="s">
        <v>1</v>
      </c>
      <c r="N186" s="165" t="s">
        <v>45</v>
      </c>
      <c r="O186" s="55"/>
      <c r="P186" s="166">
        <f t="shared" si="21"/>
        <v>0</v>
      </c>
      <c r="Q186" s="166">
        <v>0</v>
      </c>
      <c r="R186" s="166">
        <f t="shared" si="22"/>
        <v>0</v>
      </c>
      <c r="S186" s="166">
        <v>0</v>
      </c>
      <c r="T186" s="167">
        <f t="shared" si="23"/>
        <v>0</v>
      </c>
      <c r="AR186" s="168" t="s">
        <v>173</v>
      </c>
      <c r="AT186" s="168" t="s">
        <v>168</v>
      </c>
      <c r="AU186" s="168" t="s">
        <v>21</v>
      </c>
      <c r="AY186" s="17" t="s">
        <v>166</v>
      </c>
      <c r="BE186" s="169">
        <f t="shared" si="24"/>
        <v>0</v>
      </c>
      <c r="BF186" s="169">
        <f t="shared" si="25"/>
        <v>0</v>
      </c>
      <c r="BG186" s="169">
        <f t="shared" si="26"/>
        <v>0</v>
      </c>
      <c r="BH186" s="169">
        <f t="shared" si="27"/>
        <v>0</v>
      </c>
      <c r="BI186" s="169">
        <f t="shared" si="28"/>
        <v>0</v>
      </c>
      <c r="BJ186" s="17" t="s">
        <v>21</v>
      </c>
      <c r="BK186" s="169">
        <f t="shared" si="29"/>
        <v>0</v>
      </c>
      <c r="BL186" s="17" t="s">
        <v>173</v>
      </c>
      <c r="BM186" s="168" t="s">
        <v>2306</v>
      </c>
    </row>
    <row r="187" spans="2:65" s="1" customFormat="1" ht="16.5" customHeight="1">
      <c r="B187" s="156"/>
      <c r="C187" s="157" t="s">
        <v>545</v>
      </c>
      <c r="D187" s="157" t="s">
        <v>168</v>
      </c>
      <c r="E187" s="158" t="s">
        <v>2307</v>
      </c>
      <c r="F187" s="159" t="s">
        <v>2308</v>
      </c>
      <c r="G187" s="160" t="s">
        <v>191</v>
      </c>
      <c r="H187" s="161">
        <v>56.037999999999997</v>
      </c>
      <c r="I187" s="162"/>
      <c r="J187" s="163">
        <f t="shared" si="20"/>
        <v>0</v>
      </c>
      <c r="K187" s="159" t="s">
        <v>1</v>
      </c>
      <c r="L187" s="32"/>
      <c r="M187" s="164" t="s">
        <v>1</v>
      </c>
      <c r="N187" s="165" t="s">
        <v>45</v>
      </c>
      <c r="O187" s="55"/>
      <c r="P187" s="166">
        <f t="shared" si="21"/>
        <v>0</v>
      </c>
      <c r="Q187" s="166">
        <v>0</v>
      </c>
      <c r="R187" s="166">
        <f t="shared" si="22"/>
        <v>0</v>
      </c>
      <c r="S187" s="166">
        <v>0</v>
      </c>
      <c r="T187" s="167">
        <f t="shared" si="23"/>
        <v>0</v>
      </c>
      <c r="AR187" s="168" t="s">
        <v>173</v>
      </c>
      <c r="AT187" s="168" t="s">
        <v>168</v>
      </c>
      <c r="AU187" s="168" t="s">
        <v>21</v>
      </c>
      <c r="AY187" s="17" t="s">
        <v>166</v>
      </c>
      <c r="BE187" s="169">
        <f t="shared" si="24"/>
        <v>0</v>
      </c>
      <c r="BF187" s="169">
        <f t="shared" si="25"/>
        <v>0</v>
      </c>
      <c r="BG187" s="169">
        <f t="shared" si="26"/>
        <v>0</v>
      </c>
      <c r="BH187" s="169">
        <f t="shared" si="27"/>
        <v>0</v>
      </c>
      <c r="BI187" s="169">
        <f t="shared" si="28"/>
        <v>0</v>
      </c>
      <c r="BJ187" s="17" t="s">
        <v>21</v>
      </c>
      <c r="BK187" s="169">
        <f t="shared" si="29"/>
        <v>0</v>
      </c>
      <c r="BL187" s="17" t="s">
        <v>173</v>
      </c>
      <c r="BM187" s="168" t="s">
        <v>2309</v>
      </c>
    </row>
    <row r="188" spans="2:65" s="1" customFormat="1" ht="16.5" customHeight="1">
      <c r="B188" s="156"/>
      <c r="C188" s="157" t="s">
        <v>552</v>
      </c>
      <c r="D188" s="157" t="s">
        <v>168</v>
      </c>
      <c r="E188" s="158" t="s">
        <v>2310</v>
      </c>
      <c r="F188" s="159" t="s">
        <v>2311</v>
      </c>
      <c r="G188" s="160" t="s">
        <v>191</v>
      </c>
      <c r="H188" s="161">
        <v>14.01</v>
      </c>
      <c r="I188" s="162"/>
      <c r="J188" s="163">
        <f t="shared" si="20"/>
        <v>0</v>
      </c>
      <c r="K188" s="159" t="s">
        <v>1</v>
      </c>
      <c r="L188" s="32"/>
      <c r="M188" s="164" t="s">
        <v>1</v>
      </c>
      <c r="N188" s="165" t="s">
        <v>45</v>
      </c>
      <c r="O188" s="55"/>
      <c r="P188" s="166">
        <f t="shared" si="21"/>
        <v>0</v>
      </c>
      <c r="Q188" s="166">
        <v>0</v>
      </c>
      <c r="R188" s="166">
        <f t="shared" si="22"/>
        <v>0</v>
      </c>
      <c r="S188" s="166">
        <v>0</v>
      </c>
      <c r="T188" s="167">
        <f t="shared" si="23"/>
        <v>0</v>
      </c>
      <c r="AR188" s="168" t="s">
        <v>173</v>
      </c>
      <c r="AT188" s="168" t="s">
        <v>168</v>
      </c>
      <c r="AU188" s="168" t="s">
        <v>21</v>
      </c>
      <c r="AY188" s="17" t="s">
        <v>166</v>
      </c>
      <c r="BE188" s="169">
        <f t="shared" si="24"/>
        <v>0</v>
      </c>
      <c r="BF188" s="169">
        <f t="shared" si="25"/>
        <v>0</v>
      </c>
      <c r="BG188" s="169">
        <f t="shared" si="26"/>
        <v>0</v>
      </c>
      <c r="BH188" s="169">
        <f t="shared" si="27"/>
        <v>0</v>
      </c>
      <c r="BI188" s="169">
        <f t="shared" si="28"/>
        <v>0</v>
      </c>
      <c r="BJ188" s="17" t="s">
        <v>21</v>
      </c>
      <c r="BK188" s="169">
        <f t="shared" si="29"/>
        <v>0</v>
      </c>
      <c r="BL188" s="17" t="s">
        <v>173</v>
      </c>
      <c r="BM188" s="168" t="s">
        <v>2312</v>
      </c>
    </row>
    <row r="189" spans="2:65" s="1" customFormat="1" ht="16.5" customHeight="1">
      <c r="B189" s="156"/>
      <c r="C189" s="157" t="s">
        <v>564</v>
      </c>
      <c r="D189" s="157" t="s">
        <v>168</v>
      </c>
      <c r="E189" s="158" t="s">
        <v>2313</v>
      </c>
      <c r="F189" s="159" t="s">
        <v>2314</v>
      </c>
      <c r="G189" s="160" t="s">
        <v>191</v>
      </c>
      <c r="H189" s="161">
        <v>14.01</v>
      </c>
      <c r="I189" s="162"/>
      <c r="J189" s="163">
        <f t="shared" si="20"/>
        <v>0</v>
      </c>
      <c r="K189" s="159" t="s">
        <v>1</v>
      </c>
      <c r="L189" s="32"/>
      <c r="M189" s="164" t="s">
        <v>1</v>
      </c>
      <c r="N189" s="165" t="s">
        <v>45</v>
      </c>
      <c r="O189" s="55"/>
      <c r="P189" s="166">
        <f t="shared" si="21"/>
        <v>0</v>
      </c>
      <c r="Q189" s="166">
        <v>0</v>
      </c>
      <c r="R189" s="166">
        <f t="shared" si="22"/>
        <v>0</v>
      </c>
      <c r="S189" s="166">
        <v>0</v>
      </c>
      <c r="T189" s="167">
        <f t="shared" si="23"/>
        <v>0</v>
      </c>
      <c r="AR189" s="168" t="s">
        <v>173</v>
      </c>
      <c r="AT189" s="168" t="s">
        <v>168</v>
      </c>
      <c r="AU189" s="168" t="s">
        <v>21</v>
      </c>
      <c r="AY189" s="17" t="s">
        <v>166</v>
      </c>
      <c r="BE189" s="169">
        <f t="shared" si="24"/>
        <v>0</v>
      </c>
      <c r="BF189" s="169">
        <f t="shared" si="25"/>
        <v>0</v>
      </c>
      <c r="BG189" s="169">
        <f t="shared" si="26"/>
        <v>0</v>
      </c>
      <c r="BH189" s="169">
        <f t="shared" si="27"/>
        <v>0</v>
      </c>
      <c r="BI189" s="169">
        <f t="shared" si="28"/>
        <v>0</v>
      </c>
      <c r="BJ189" s="17" t="s">
        <v>21</v>
      </c>
      <c r="BK189" s="169">
        <f t="shared" si="29"/>
        <v>0</v>
      </c>
      <c r="BL189" s="17" t="s">
        <v>173</v>
      </c>
      <c r="BM189" s="168" t="s">
        <v>2315</v>
      </c>
    </row>
    <row r="190" spans="2:65" s="11" customFormat="1" ht="25.95" customHeight="1">
      <c r="B190" s="143"/>
      <c r="D190" s="144" t="s">
        <v>79</v>
      </c>
      <c r="E190" s="145" t="s">
        <v>244</v>
      </c>
      <c r="F190" s="145" t="s">
        <v>2316</v>
      </c>
      <c r="I190" s="146"/>
      <c r="J190" s="147">
        <f>BK190</f>
        <v>0</v>
      </c>
      <c r="L190" s="143"/>
      <c r="M190" s="148"/>
      <c r="N190" s="149"/>
      <c r="O190" s="149"/>
      <c r="P190" s="150">
        <f>P191</f>
        <v>0</v>
      </c>
      <c r="Q190" s="149"/>
      <c r="R190" s="150">
        <f>R191</f>
        <v>0</v>
      </c>
      <c r="S190" s="149"/>
      <c r="T190" s="151">
        <f>T191</f>
        <v>0</v>
      </c>
      <c r="AR190" s="144" t="s">
        <v>21</v>
      </c>
      <c r="AT190" s="152" t="s">
        <v>79</v>
      </c>
      <c r="AU190" s="152" t="s">
        <v>80</v>
      </c>
      <c r="AY190" s="144" t="s">
        <v>166</v>
      </c>
      <c r="BK190" s="153">
        <f>BK191</f>
        <v>0</v>
      </c>
    </row>
    <row r="191" spans="2:65" s="1" customFormat="1" ht="16.5" customHeight="1">
      <c r="B191" s="156"/>
      <c r="C191" s="157" t="s">
        <v>965</v>
      </c>
      <c r="D191" s="157" t="s">
        <v>168</v>
      </c>
      <c r="E191" s="158" t="s">
        <v>2317</v>
      </c>
      <c r="F191" s="159" t="s">
        <v>2318</v>
      </c>
      <c r="G191" s="160" t="s">
        <v>191</v>
      </c>
      <c r="H191" s="161">
        <v>82.825999999999993</v>
      </c>
      <c r="I191" s="162"/>
      <c r="J191" s="163">
        <f>ROUND(I191*H191,2)</f>
        <v>0</v>
      </c>
      <c r="K191" s="159" t="s">
        <v>1</v>
      </c>
      <c r="L191" s="32"/>
      <c r="M191" s="164" t="s">
        <v>1</v>
      </c>
      <c r="N191" s="165" t="s">
        <v>45</v>
      </c>
      <c r="O191" s="55"/>
      <c r="P191" s="166">
        <f>O191*H191</f>
        <v>0</v>
      </c>
      <c r="Q191" s="166">
        <v>0</v>
      </c>
      <c r="R191" s="166">
        <f>Q191*H191</f>
        <v>0</v>
      </c>
      <c r="S191" s="166">
        <v>0</v>
      </c>
      <c r="T191" s="167">
        <f>S191*H191</f>
        <v>0</v>
      </c>
      <c r="AR191" s="168" t="s">
        <v>173</v>
      </c>
      <c r="AT191" s="168" t="s">
        <v>168</v>
      </c>
      <c r="AU191" s="168" t="s">
        <v>21</v>
      </c>
      <c r="AY191" s="17" t="s">
        <v>166</v>
      </c>
      <c r="BE191" s="169">
        <f>IF(N191="základní",J191,0)</f>
        <v>0</v>
      </c>
      <c r="BF191" s="169">
        <f>IF(N191="snížená",J191,0)</f>
        <v>0</v>
      </c>
      <c r="BG191" s="169">
        <f>IF(N191="zákl. přenesená",J191,0)</f>
        <v>0</v>
      </c>
      <c r="BH191" s="169">
        <f>IF(N191="sníž. přenesená",J191,0)</f>
        <v>0</v>
      </c>
      <c r="BI191" s="169">
        <f>IF(N191="nulová",J191,0)</f>
        <v>0</v>
      </c>
      <c r="BJ191" s="17" t="s">
        <v>21</v>
      </c>
      <c r="BK191" s="169">
        <f>ROUND(I191*H191,2)</f>
        <v>0</v>
      </c>
      <c r="BL191" s="17" t="s">
        <v>173</v>
      </c>
      <c r="BM191" s="168" t="s">
        <v>2319</v>
      </c>
    </row>
    <row r="192" spans="2:65" s="11" customFormat="1" ht="25.95" customHeight="1">
      <c r="B192" s="143"/>
      <c r="D192" s="144" t="s">
        <v>79</v>
      </c>
      <c r="E192" s="145" t="s">
        <v>1371</v>
      </c>
      <c r="F192" s="145" t="s">
        <v>1372</v>
      </c>
      <c r="I192" s="146"/>
      <c r="J192" s="147">
        <f>BK192</f>
        <v>0</v>
      </c>
      <c r="L192" s="143"/>
      <c r="M192" s="148"/>
      <c r="N192" s="149"/>
      <c r="O192" s="149"/>
      <c r="P192" s="150">
        <f>SUM(P193:P194)</f>
        <v>0</v>
      </c>
      <c r="Q192" s="149"/>
      <c r="R192" s="150">
        <f>SUM(R193:R194)</f>
        <v>0</v>
      </c>
      <c r="S192" s="149"/>
      <c r="T192" s="151">
        <f>SUM(T193:T194)</f>
        <v>0</v>
      </c>
      <c r="AR192" s="144" t="s">
        <v>88</v>
      </c>
      <c r="AT192" s="152" t="s">
        <v>79</v>
      </c>
      <c r="AU192" s="152" t="s">
        <v>80</v>
      </c>
      <c r="AY192" s="144" t="s">
        <v>166</v>
      </c>
      <c r="BK192" s="153">
        <f>SUM(BK193:BK194)</f>
        <v>0</v>
      </c>
    </row>
    <row r="193" spans="2:65" s="1" customFormat="1" ht="24" customHeight="1">
      <c r="B193" s="156"/>
      <c r="C193" s="157" t="s">
        <v>969</v>
      </c>
      <c r="D193" s="157" t="s">
        <v>168</v>
      </c>
      <c r="E193" s="158" t="s">
        <v>2320</v>
      </c>
      <c r="F193" s="159" t="s">
        <v>2321</v>
      </c>
      <c r="G193" s="160" t="s">
        <v>223</v>
      </c>
      <c r="H193" s="161">
        <v>2</v>
      </c>
      <c r="I193" s="162"/>
      <c r="J193" s="163">
        <f>ROUND(I193*H193,2)</f>
        <v>0</v>
      </c>
      <c r="K193" s="159" t="s">
        <v>1</v>
      </c>
      <c r="L193" s="32"/>
      <c r="M193" s="164" t="s">
        <v>1</v>
      </c>
      <c r="N193" s="165" t="s">
        <v>45</v>
      </c>
      <c r="O193" s="55"/>
      <c r="P193" s="166">
        <f>O193*H193</f>
        <v>0</v>
      </c>
      <c r="Q193" s="166">
        <v>0</v>
      </c>
      <c r="R193" s="166">
        <f>Q193*H193</f>
        <v>0</v>
      </c>
      <c r="S193" s="166">
        <v>0</v>
      </c>
      <c r="T193" s="167">
        <f>S193*H193</f>
        <v>0</v>
      </c>
      <c r="AR193" s="168" t="s">
        <v>246</v>
      </c>
      <c r="AT193" s="168" t="s">
        <v>168</v>
      </c>
      <c r="AU193" s="168" t="s">
        <v>21</v>
      </c>
      <c r="AY193" s="17" t="s">
        <v>166</v>
      </c>
      <c r="BE193" s="169">
        <f>IF(N193="základní",J193,0)</f>
        <v>0</v>
      </c>
      <c r="BF193" s="169">
        <f>IF(N193="snížená",J193,0)</f>
        <v>0</v>
      </c>
      <c r="BG193" s="169">
        <f>IF(N193="zákl. přenesená",J193,0)</f>
        <v>0</v>
      </c>
      <c r="BH193" s="169">
        <f>IF(N193="sníž. přenesená",J193,0)</f>
        <v>0</v>
      </c>
      <c r="BI193" s="169">
        <f>IF(N193="nulová",J193,0)</f>
        <v>0</v>
      </c>
      <c r="BJ193" s="17" t="s">
        <v>21</v>
      </c>
      <c r="BK193" s="169">
        <f>ROUND(I193*H193,2)</f>
        <v>0</v>
      </c>
      <c r="BL193" s="17" t="s">
        <v>246</v>
      </c>
      <c r="BM193" s="168" t="s">
        <v>2322</v>
      </c>
    </row>
    <row r="194" spans="2:65" s="1" customFormat="1" ht="16.5" customHeight="1">
      <c r="B194" s="156"/>
      <c r="C194" s="157" t="s">
        <v>975</v>
      </c>
      <c r="D194" s="157" t="s">
        <v>168</v>
      </c>
      <c r="E194" s="158" t="s">
        <v>2323</v>
      </c>
      <c r="F194" s="159" t="s">
        <v>2324</v>
      </c>
      <c r="G194" s="160" t="s">
        <v>223</v>
      </c>
      <c r="H194" s="161">
        <v>2</v>
      </c>
      <c r="I194" s="162"/>
      <c r="J194" s="163">
        <f>ROUND(I194*H194,2)</f>
        <v>0</v>
      </c>
      <c r="K194" s="159" t="s">
        <v>1</v>
      </c>
      <c r="L194" s="32"/>
      <c r="M194" s="164" t="s">
        <v>1</v>
      </c>
      <c r="N194" s="165" t="s">
        <v>45</v>
      </c>
      <c r="O194" s="55"/>
      <c r="P194" s="166">
        <f>O194*H194</f>
        <v>0</v>
      </c>
      <c r="Q194" s="166">
        <v>0</v>
      </c>
      <c r="R194" s="166">
        <f>Q194*H194</f>
        <v>0</v>
      </c>
      <c r="S194" s="166">
        <v>0</v>
      </c>
      <c r="T194" s="167">
        <f>S194*H194</f>
        <v>0</v>
      </c>
      <c r="AR194" s="168" t="s">
        <v>246</v>
      </c>
      <c r="AT194" s="168" t="s">
        <v>168</v>
      </c>
      <c r="AU194" s="168" t="s">
        <v>21</v>
      </c>
      <c r="AY194" s="17" t="s">
        <v>166</v>
      </c>
      <c r="BE194" s="169">
        <f>IF(N194="základní",J194,0)</f>
        <v>0</v>
      </c>
      <c r="BF194" s="169">
        <f>IF(N194="snížená",J194,0)</f>
        <v>0</v>
      </c>
      <c r="BG194" s="169">
        <f>IF(N194="zákl. přenesená",J194,0)</f>
        <v>0</v>
      </c>
      <c r="BH194" s="169">
        <f>IF(N194="sníž. přenesená",J194,0)</f>
        <v>0</v>
      </c>
      <c r="BI194" s="169">
        <f>IF(N194="nulová",J194,0)</f>
        <v>0</v>
      </c>
      <c r="BJ194" s="17" t="s">
        <v>21</v>
      </c>
      <c r="BK194" s="169">
        <f>ROUND(I194*H194,2)</f>
        <v>0</v>
      </c>
      <c r="BL194" s="17" t="s">
        <v>246</v>
      </c>
      <c r="BM194" s="168" t="s">
        <v>2325</v>
      </c>
    </row>
    <row r="195" spans="2:65" s="11" customFormat="1" ht="25.95" customHeight="1">
      <c r="B195" s="143"/>
      <c r="D195" s="144" t="s">
        <v>79</v>
      </c>
      <c r="E195" s="145" t="s">
        <v>2326</v>
      </c>
      <c r="F195" s="145" t="s">
        <v>2327</v>
      </c>
      <c r="I195" s="146"/>
      <c r="J195" s="147">
        <f>BK195</f>
        <v>0</v>
      </c>
      <c r="L195" s="143"/>
      <c r="M195" s="148"/>
      <c r="N195" s="149"/>
      <c r="O195" s="149"/>
      <c r="P195" s="150">
        <f>SUM(P196:P221)</f>
        <v>0</v>
      </c>
      <c r="Q195" s="149"/>
      <c r="R195" s="150">
        <f>SUM(R196:R221)</f>
        <v>0</v>
      </c>
      <c r="S195" s="149"/>
      <c r="T195" s="151">
        <f>SUM(T196:T221)</f>
        <v>0</v>
      </c>
      <c r="AR195" s="144" t="s">
        <v>88</v>
      </c>
      <c r="AT195" s="152" t="s">
        <v>79</v>
      </c>
      <c r="AU195" s="152" t="s">
        <v>80</v>
      </c>
      <c r="AY195" s="144" t="s">
        <v>166</v>
      </c>
      <c r="BK195" s="153">
        <f>SUM(BK196:BK221)</f>
        <v>0</v>
      </c>
    </row>
    <row r="196" spans="2:65" s="1" customFormat="1" ht="16.5" customHeight="1">
      <c r="B196" s="156"/>
      <c r="C196" s="157" t="s">
        <v>981</v>
      </c>
      <c r="D196" s="157" t="s">
        <v>168</v>
      </c>
      <c r="E196" s="158" t="s">
        <v>2328</v>
      </c>
      <c r="F196" s="159" t="s">
        <v>2329</v>
      </c>
      <c r="G196" s="160" t="s">
        <v>289</v>
      </c>
      <c r="H196" s="161">
        <v>10</v>
      </c>
      <c r="I196" s="162"/>
      <c r="J196" s="163">
        <f t="shared" ref="J196:J213" si="30">ROUND(I196*H196,2)</f>
        <v>0</v>
      </c>
      <c r="K196" s="159" t="s">
        <v>1</v>
      </c>
      <c r="L196" s="32"/>
      <c r="M196" s="164" t="s">
        <v>1</v>
      </c>
      <c r="N196" s="165" t="s">
        <v>45</v>
      </c>
      <c r="O196" s="55"/>
      <c r="P196" s="166">
        <f t="shared" ref="P196:P213" si="31">O196*H196</f>
        <v>0</v>
      </c>
      <c r="Q196" s="166">
        <v>0</v>
      </c>
      <c r="R196" s="166">
        <f t="shared" ref="R196:R213" si="32">Q196*H196</f>
        <v>0</v>
      </c>
      <c r="S196" s="166">
        <v>0</v>
      </c>
      <c r="T196" s="167">
        <f t="shared" ref="T196:T213" si="33">S196*H196</f>
        <v>0</v>
      </c>
      <c r="AR196" s="168" t="s">
        <v>246</v>
      </c>
      <c r="AT196" s="168" t="s">
        <v>168</v>
      </c>
      <c r="AU196" s="168" t="s">
        <v>21</v>
      </c>
      <c r="AY196" s="17" t="s">
        <v>166</v>
      </c>
      <c r="BE196" s="169">
        <f t="shared" ref="BE196:BE213" si="34">IF(N196="základní",J196,0)</f>
        <v>0</v>
      </c>
      <c r="BF196" s="169">
        <f t="shared" ref="BF196:BF213" si="35">IF(N196="snížená",J196,0)</f>
        <v>0</v>
      </c>
      <c r="BG196" s="169">
        <f t="shared" ref="BG196:BG213" si="36">IF(N196="zákl. přenesená",J196,0)</f>
        <v>0</v>
      </c>
      <c r="BH196" s="169">
        <f t="shared" ref="BH196:BH213" si="37">IF(N196="sníž. přenesená",J196,0)</f>
        <v>0</v>
      </c>
      <c r="BI196" s="169">
        <f t="shared" ref="BI196:BI213" si="38">IF(N196="nulová",J196,0)</f>
        <v>0</v>
      </c>
      <c r="BJ196" s="17" t="s">
        <v>21</v>
      </c>
      <c r="BK196" s="169">
        <f t="shared" ref="BK196:BK213" si="39">ROUND(I196*H196,2)</f>
        <v>0</v>
      </c>
      <c r="BL196" s="17" t="s">
        <v>246</v>
      </c>
      <c r="BM196" s="168" t="s">
        <v>2330</v>
      </c>
    </row>
    <row r="197" spans="2:65" s="1" customFormat="1" ht="16.5" customHeight="1">
      <c r="B197" s="156"/>
      <c r="C197" s="157" t="s">
        <v>986</v>
      </c>
      <c r="D197" s="157" t="s">
        <v>168</v>
      </c>
      <c r="E197" s="158" t="s">
        <v>2331</v>
      </c>
      <c r="F197" s="159" t="s">
        <v>2332</v>
      </c>
      <c r="G197" s="160" t="s">
        <v>289</v>
      </c>
      <c r="H197" s="161">
        <v>8</v>
      </c>
      <c r="I197" s="162"/>
      <c r="J197" s="163">
        <f t="shared" si="30"/>
        <v>0</v>
      </c>
      <c r="K197" s="159" t="s">
        <v>1</v>
      </c>
      <c r="L197" s="32"/>
      <c r="M197" s="164" t="s">
        <v>1</v>
      </c>
      <c r="N197" s="165" t="s">
        <v>45</v>
      </c>
      <c r="O197" s="55"/>
      <c r="P197" s="166">
        <f t="shared" si="31"/>
        <v>0</v>
      </c>
      <c r="Q197" s="166">
        <v>0</v>
      </c>
      <c r="R197" s="166">
        <f t="shared" si="32"/>
        <v>0</v>
      </c>
      <c r="S197" s="166">
        <v>0</v>
      </c>
      <c r="T197" s="167">
        <f t="shared" si="33"/>
        <v>0</v>
      </c>
      <c r="AR197" s="168" t="s">
        <v>246</v>
      </c>
      <c r="AT197" s="168" t="s">
        <v>168</v>
      </c>
      <c r="AU197" s="168" t="s">
        <v>21</v>
      </c>
      <c r="AY197" s="17" t="s">
        <v>166</v>
      </c>
      <c r="BE197" s="169">
        <f t="shared" si="34"/>
        <v>0</v>
      </c>
      <c r="BF197" s="169">
        <f t="shared" si="35"/>
        <v>0</v>
      </c>
      <c r="BG197" s="169">
        <f t="shared" si="36"/>
        <v>0</v>
      </c>
      <c r="BH197" s="169">
        <f t="shared" si="37"/>
        <v>0</v>
      </c>
      <c r="BI197" s="169">
        <f t="shared" si="38"/>
        <v>0</v>
      </c>
      <c r="BJ197" s="17" t="s">
        <v>21</v>
      </c>
      <c r="BK197" s="169">
        <f t="shared" si="39"/>
        <v>0</v>
      </c>
      <c r="BL197" s="17" t="s">
        <v>246</v>
      </c>
      <c r="BM197" s="168" t="s">
        <v>2333</v>
      </c>
    </row>
    <row r="198" spans="2:65" s="1" customFormat="1" ht="16.5" customHeight="1">
      <c r="B198" s="156"/>
      <c r="C198" s="157" t="s">
        <v>995</v>
      </c>
      <c r="D198" s="157" t="s">
        <v>168</v>
      </c>
      <c r="E198" s="158" t="s">
        <v>2334</v>
      </c>
      <c r="F198" s="159" t="s">
        <v>2335</v>
      </c>
      <c r="G198" s="160" t="s">
        <v>289</v>
      </c>
      <c r="H198" s="161">
        <v>2</v>
      </c>
      <c r="I198" s="162"/>
      <c r="J198" s="163">
        <f t="shared" si="30"/>
        <v>0</v>
      </c>
      <c r="K198" s="159" t="s">
        <v>1</v>
      </c>
      <c r="L198" s="32"/>
      <c r="M198" s="164" t="s">
        <v>1</v>
      </c>
      <c r="N198" s="165" t="s">
        <v>45</v>
      </c>
      <c r="O198" s="55"/>
      <c r="P198" s="166">
        <f t="shared" si="31"/>
        <v>0</v>
      </c>
      <c r="Q198" s="166">
        <v>0</v>
      </c>
      <c r="R198" s="166">
        <f t="shared" si="32"/>
        <v>0</v>
      </c>
      <c r="S198" s="166">
        <v>0</v>
      </c>
      <c r="T198" s="167">
        <f t="shared" si="33"/>
        <v>0</v>
      </c>
      <c r="AR198" s="168" t="s">
        <v>246</v>
      </c>
      <c r="AT198" s="168" t="s">
        <v>168</v>
      </c>
      <c r="AU198" s="168" t="s">
        <v>21</v>
      </c>
      <c r="AY198" s="17" t="s">
        <v>166</v>
      </c>
      <c r="BE198" s="169">
        <f t="shared" si="34"/>
        <v>0</v>
      </c>
      <c r="BF198" s="169">
        <f t="shared" si="35"/>
        <v>0</v>
      </c>
      <c r="BG198" s="169">
        <f t="shared" si="36"/>
        <v>0</v>
      </c>
      <c r="BH198" s="169">
        <f t="shared" si="37"/>
        <v>0</v>
      </c>
      <c r="BI198" s="169">
        <f t="shared" si="38"/>
        <v>0</v>
      </c>
      <c r="BJ198" s="17" t="s">
        <v>21</v>
      </c>
      <c r="BK198" s="169">
        <f t="shared" si="39"/>
        <v>0</v>
      </c>
      <c r="BL198" s="17" t="s">
        <v>246</v>
      </c>
      <c r="BM198" s="168" t="s">
        <v>2336</v>
      </c>
    </row>
    <row r="199" spans="2:65" s="1" customFormat="1" ht="16.5" customHeight="1">
      <c r="B199" s="156"/>
      <c r="C199" s="157" t="s">
        <v>825</v>
      </c>
      <c r="D199" s="157" t="s">
        <v>168</v>
      </c>
      <c r="E199" s="158" t="s">
        <v>2337</v>
      </c>
      <c r="F199" s="159" t="s">
        <v>2338</v>
      </c>
      <c r="G199" s="160" t="s">
        <v>289</v>
      </c>
      <c r="H199" s="161">
        <v>3</v>
      </c>
      <c r="I199" s="162"/>
      <c r="J199" s="163">
        <f t="shared" si="30"/>
        <v>0</v>
      </c>
      <c r="K199" s="159" t="s">
        <v>1</v>
      </c>
      <c r="L199" s="32"/>
      <c r="M199" s="164" t="s">
        <v>1</v>
      </c>
      <c r="N199" s="165" t="s">
        <v>45</v>
      </c>
      <c r="O199" s="55"/>
      <c r="P199" s="166">
        <f t="shared" si="31"/>
        <v>0</v>
      </c>
      <c r="Q199" s="166">
        <v>0</v>
      </c>
      <c r="R199" s="166">
        <f t="shared" si="32"/>
        <v>0</v>
      </c>
      <c r="S199" s="166">
        <v>0</v>
      </c>
      <c r="T199" s="167">
        <f t="shared" si="33"/>
        <v>0</v>
      </c>
      <c r="AR199" s="168" t="s">
        <v>246</v>
      </c>
      <c r="AT199" s="168" t="s">
        <v>168</v>
      </c>
      <c r="AU199" s="168" t="s">
        <v>21</v>
      </c>
      <c r="AY199" s="17" t="s">
        <v>166</v>
      </c>
      <c r="BE199" s="169">
        <f t="shared" si="34"/>
        <v>0</v>
      </c>
      <c r="BF199" s="169">
        <f t="shared" si="35"/>
        <v>0</v>
      </c>
      <c r="BG199" s="169">
        <f t="shared" si="36"/>
        <v>0</v>
      </c>
      <c r="BH199" s="169">
        <f t="shared" si="37"/>
        <v>0</v>
      </c>
      <c r="BI199" s="169">
        <f t="shared" si="38"/>
        <v>0</v>
      </c>
      <c r="BJ199" s="17" t="s">
        <v>21</v>
      </c>
      <c r="BK199" s="169">
        <f t="shared" si="39"/>
        <v>0</v>
      </c>
      <c r="BL199" s="17" t="s">
        <v>246</v>
      </c>
      <c r="BM199" s="168" t="s">
        <v>2339</v>
      </c>
    </row>
    <row r="200" spans="2:65" s="1" customFormat="1" ht="16.5" customHeight="1">
      <c r="B200" s="156"/>
      <c r="C200" s="157" t="s">
        <v>920</v>
      </c>
      <c r="D200" s="157" t="s">
        <v>168</v>
      </c>
      <c r="E200" s="158" t="s">
        <v>2340</v>
      </c>
      <c r="F200" s="159" t="s">
        <v>2341</v>
      </c>
      <c r="G200" s="160" t="s">
        <v>289</v>
      </c>
      <c r="H200" s="161">
        <v>19</v>
      </c>
      <c r="I200" s="162"/>
      <c r="J200" s="163">
        <f t="shared" si="30"/>
        <v>0</v>
      </c>
      <c r="K200" s="159" t="s">
        <v>1</v>
      </c>
      <c r="L200" s="32"/>
      <c r="M200" s="164" t="s">
        <v>1</v>
      </c>
      <c r="N200" s="165" t="s">
        <v>45</v>
      </c>
      <c r="O200" s="55"/>
      <c r="P200" s="166">
        <f t="shared" si="31"/>
        <v>0</v>
      </c>
      <c r="Q200" s="166">
        <v>0</v>
      </c>
      <c r="R200" s="166">
        <f t="shared" si="32"/>
        <v>0</v>
      </c>
      <c r="S200" s="166">
        <v>0</v>
      </c>
      <c r="T200" s="167">
        <f t="shared" si="33"/>
        <v>0</v>
      </c>
      <c r="AR200" s="168" t="s">
        <v>246</v>
      </c>
      <c r="AT200" s="168" t="s">
        <v>168</v>
      </c>
      <c r="AU200" s="168" t="s">
        <v>21</v>
      </c>
      <c r="AY200" s="17" t="s">
        <v>166</v>
      </c>
      <c r="BE200" s="169">
        <f t="shared" si="34"/>
        <v>0</v>
      </c>
      <c r="BF200" s="169">
        <f t="shared" si="35"/>
        <v>0</v>
      </c>
      <c r="BG200" s="169">
        <f t="shared" si="36"/>
        <v>0</v>
      </c>
      <c r="BH200" s="169">
        <f t="shared" si="37"/>
        <v>0</v>
      </c>
      <c r="BI200" s="169">
        <f t="shared" si="38"/>
        <v>0</v>
      </c>
      <c r="BJ200" s="17" t="s">
        <v>21</v>
      </c>
      <c r="BK200" s="169">
        <f t="shared" si="39"/>
        <v>0</v>
      </c>
      <c r="BL200" s="17" t="s">
        <v>246</v>
      </c>
      <c r="BM200" s="168" t="s">
        <v>2342</v>
      </c>
    </row>
    <row r="201" spans="2:65" s="1" customFormat="1" ht="16.5" customHeight="1">
      <c r="B201" s="156"/>
      <c r="C201" s="157" t="s">
        <v>1015</v>
      </c>
      <c r="D201" s="157" t="s">
        <v>168</v>
      </c>
      <c r="E201" s="158" t="s">
        <v>2343</v>
      </c>
      <c r="F201" s="159" t="s">
        <v>2344</v>
      </c>
      <c r="G201" s="160" t="s">
        <v>289</v>
      </c>
      <c r="H201" s="161">
        <v>24</v>
      </c>
      <c r="I201" s="162"/>
      <c r="J201" s="163">
        <f t="shared" si="30"/>
        <v>0</v>
      </c>
      <c r="K201" s="159" t="s">
        <v>1</v>
      </c>
      <c r="L201" s="32"/>
      <c r="M201" s="164" t="s">
        <v>1</v>
      </c>
      <c r="N201" s="165" t="s">
        <v>45</v>
      </c>
      <c r="O201" s="55"/>
      <c r="P201" s="166">
        <f t="shared" si="31"/>
        <v>0</v>
      </c>
      <c r="Q201" s="166">
        <v>0</v>
      </c>
      <c r="R201" s="166">
        <f t="shared" si="32"/>
        <v>0</v>
      </c>
      <c r="S201" s="166">
        <v>0</v>
      </c>
      <c r="T201" s="167">
        <f t="shared" si="33"/>
        <v>0</v>
      </c>
      <c r="AR201" s="168" t="s">
        <v>246</v>
      </c>
      <c r="AT201" s="168" t="s">
        <v>168</v>
      </c>
      <c r="AU201" s="168" t="s">
        <v>21</v>
      </c>
      <c r="AY201" s="17" t="s">
        <v>166</v>
      </c>
      <c r="BE201" s="169">
        <f t="shared" si="34"/>
        <v>0</v>
      </c>
      <c r="BF201" s="169">
        <f t="shared" si="35"/>
        <v>0</v>
      </c>
      <c r="BG201" s="169">
        <f t="shared" si="36"/>
        <v>0</v>
      </c>
      <c r="BH201" s="169">
        <f t="shared" si="37"/>
        <v>0</v>
      </c>
      <c r="BI201" s="169">
        <f t="shared" si="38"/>
        <v>0</v>
      </c>
      <c r="BJ201" s="17" t="s">
        <v>21</v>
      </c>
      <c r="BK201" s="169">
        <f t="shared" si="39"/>
        <v>0</v>
      </c>
      <c r="BL201" s="17" t="s">
        <v>246</v>
      </c>
      <c r="BM201" s="168" t="s">
        <v>2345</v>
      </c>
    </row>
    <row r="202" spans="2:65" s="1" customFormat="1" ht="16.5" customHeight="1">
      <c r="B202" s="156"/>
      <c r="C202" s="157" t="s">
        <v>556</v>
      </c>
      <c r="D202" s="157" t="s">
        <v>168</v>
      </c>
      <c r="E202" s="158" t="s">
        <v>2346</v>
      </c>
      <c r="F202" s="159" t="s">
        <v>2347</v>
      </c>
      <c r="G202" s="160" t="s">
        <v>289</v>
      </c>
      <c r="H202" s="161">
        <v>53</v>
      </c>
      <c r="I202" s="162"/>
      <c r="J202" s="163">
        <f t="shared" si="30"/>
        <v>0</v>
      </c>
      <c r="K202" s="159" t="s">
        <v>1</v>
      </c>
      <c r="L202" s="32"/>
      <c r="M202" s="164" t="s">
        <v>1</v>
      </c>
      <c r="N202" s="165" t="s">
        <v>45</v>
      </c>
      <c r="O202" s="55"/>
      <c r="P202" s="166">
        <f t="shared" si="31"/>
        <v>0</v>
      </c>
      <c r="Q202" s="166">
        <v>0</v>
      </c>
      <c r="R202" s="166">
        <f t="shared" si="32"/>
        <v>0</v>
      </c>
      <c r="S202" s="166">
        <v>0</v>
      </c>
      <c r="T202" s="167">
        <f t="shared" si="33"/>
        <v>0</v>
      </c>
      <c r="AR202" s="168" t="s">
        <v>246</v>
      </c>
      <c r="AT202" s="168" t="s">
        <v>168</v>
      </c>
      <c r="AU202" s="168" t="s">
        <v>21</v>
      </c>
      <c r="AY202" s="17" t="s">
        <v>166</v>
      </c>
      <c r="BE202" s="169">
        <f t="shared" si="34"/>
        <v>0</v>
      </c>
      <c r="BF202" s="169">
        <f t="shared" si="35"/>
        <v>0</v>
      </c>
      <c r="BG202" s="169">
        <f t="shared" si="36"/>
        <v>0</v>
      </c>
      <c r="BH202" s="169">
        <f t="shared" si="37"/>
        <v>0</v>
      </c>
      <c r="BI202" s="169">
        <f t="shared" si="38"/>
        <v>0</v>
      </c>
      <c r="BJ202" s="17" t="s">
        <v>21</v>
      </c>
      <c r="BK202" s="169">
        <f t="shared" si="39"/>
        <v>0</v>
      </c>
      <c r="BL202" s="17" t="s">
        <v>246</v>
      </c>
      <c r="BM202" s="168" t="s">
        <v>2348</v>
      </c>
    </row>
    <row r="203" spans="2:65" s="1" customFormat="1" ht="16.5" customHeight="1">
      <c r="B203" s="156"/>
      <c r="C203" s="157" t="s">
        <v>1025</v>
      </c>
      <c r="D203" s="157" t="s">
        <v>168</v>
      </c>
      <c r="E203" s="158" t="s">
        <v>2349</v>
      </c>
      <c r="F203" s="159" t="s">
        <v>2350</v>
      </c>
      <c r="G203" s="160" t="s">
        <v>289</v>
      </c>
      <c r="H203" s="161">
        <v>53</v>
      </c>
      <c r="I203" s="162"/>
      <c r="J203" s="163">
        <f t="shared" si="30"/>
        <v>0</v>
      </c>
      <c r="K203" s="159" t="s">
        <v>1</v>
      </c>
      <c r="L203" s="32"/>
      <c r="M203" s="164" t="s">
        <v>1</v>
      </c>
      <c r="N203" s="165" t="s">
        <v>45</v>
      </c>
      <c r="O203" s="55"/>
      <c r="P203" s="166">
        <f t="shared" si="31"/>
        <v>0</v>
      </c>
      <c r="Q203" s="166">
        <v>0</v>
      </c>
      <c r="R203" s="166">
        <f t="shared" si="32"/>
        <v>0</v>
      </c>
      <c r="S203" s="166">
        <v>0</v>
      </c>
      <c r="T203" s="167">
        <f t="shared" si="33"/>
        <v>0</v>
      </c>
      <c r="AR203" s="168" t="s">
        <v>246</v>
      </c>
      <c r="AT203" s="168" t="s">
        <v>168</v>
      </c>
      <c r="AU203" s="168" t="s">
        <v>21</v>
      </c>
      <c r="AY203" s="17" t="s">
        <v>166</v>
      </c>
      <c r="BE203" s="169">
        <f t="shared" si="34"/>
        <v>0</v>
      </c>
      <c r="BF203" s="169">
        <f t="shared" si="35"/>
        <v>0</v>
      </c>
      <c r="BG203" s="169">
        <f t="shared" si="36"/>
        <v>0</v>
      </c>
      <c r="BH203" s="169">
        <f t="shared" si="37"/>
        <v>0</v>
      </c>
      <c r="BI203" s="169">
        <f t="shared" si="38"/>
        <v>0</v>
      </c>
      <c r="BJ203" s="17" t="s">
        <v>21</v>
      </c>
      <c r="BK203" s="169">
        <f t="shared" si="39"/>
        <v>0</v>
      </c>
      <c r="BL203" s="17" t="s">
        <v>246</v>
      </c>
      <c r="BM203" s="168" t="s">
        <v>2351</v>
      </c>
    </row>
    <row r="204" spans="2:65" s="1" customFormat="1" ht="16.5" customHeight="1">
      <c r="B204" s="156"/>
      <c r="C204" s="157" t="s">
        <v>1030</v>
      </c>
      <c r="D204" s="157" t="s">
        <v>168</v>
      </c>
      <c r="E204" s="158" t="s">
        <v>2352</v>
      </c>
      <c r="F204" s="159" t="s">
        <v>2353</v>
      </c>
      <c r="G204" s="160" t="s">
        <v>223</v>
      </c>
      <c r="H204" s="161">
        <v>10</v>
      </c>
      <c r="I204" s="162"/>
      <c r="J204" s="163">
        <f t="shared" si="30"/>
        <v>0</v>
      </c>
      <c r="K204" s="159" t="s">
        <v>1</v>
      </c>
      <c r="L204" s="32"/>
      <c r="M204" s="164" t="s">
        <v>1</v>
      </c>
      <c r="N204" s="165" t="s">
        <v>45</v>
      </c>
      <c r="O204" s="55"/>
      <c r="P204" s="166">
        <f t="shared" si="31"/>
        <v>0</v>
      </c>
      <c r="Q204" s="166">
        <v>0</v>
      </c>
      <c r="R204" s="166">
        <f t="shared" si="32"/>
        <v>0</v>
      </c>
      <c r="S204" s="166">
        <v>0</v>
      </c>
      <c r="T204" s="167">
        <f t="shared" si="33"/>
        <v>0</v>
      </c>
      <c r="AR204" s="168" t="s">
        <v>246</v>
      </c>
      <c r="AT204" s="168" t="s">
        <v>168</v>
      </c>
      <c r="AU204" s="168" t="s">
        <v>21</v>
      </c>
      <c r="AY204" s="17" t="s">
        <v>166</v>
      </c>
      <c r="BE204" s="169">
        <f t="shared" si="34"/>
        <v>0</v>
      </c>
      <c r="BF204" s="169">
        <f t="shared" si="35"/>
        <v>0</v>
      </c>
      <c r="BG204" s="169">
        <f t="shared" si="36"/>
        <v>0</v>
      </c>
      <c r="BH204" s="169">
        <f t="shared" si="37"/>
        <v>0</v>
      </c>
      <c r="BI204" s="169">
        <f t="shared" si="38"/>
        <v>0</v>
      </c>
      <c r="BJ204" s="17" t="s">
        <v>21</v>
      </c>
      <c r="BK204" s="169">
        <f t="shared" si="39"/>
        <v>0</v>
      </c>
      <c r="BL204" s="17" t="s">
        <v>246</v>
      </c>
      <c r="BM204" s="168" t="s">
        <v>2354</v>
      </c>
    </row>
    <row r="205" spans="2:65" s="1" customFormat="1" ht="16.5" customHeight="1">
      <c r="B205" s="156"/>
      <c r="C205" s="157" t="s">
        <v>1035</v>
      </c>
      <c r="D205" s="157" t="s">
        <v>168</v>
      </c>
      <c r="E205" s="158" t="s">
        <v>2355</v>
      </c>
      <c r="F205" s="159" t="s">
        <v>2356</v>
      </c>
      <c r="G205" s="160" t="s">
        <v>223</v>
      </c>
      <c r="H205" s="161">
        <v>8</v>
      </c>
      <c r="I205" s="162"/>
      <c r="J205" s="163">
        <f t="shared" si="30"/>
        <v>0</v>
      </c>
      <c r="K205" s="159" t="s">
        <v>1</v>
      </c>
      <c r="L205" s="32"/>
      <c r="M205" s="164" t="s">
        <v>1</v>
      </c>
      <c r="N205" s="165" t="s">
        <v>45</v>
      </c>
      <c r="O205" s="55"/>
      <c r="P205" s="166">
        <f t="shared" si="31"/>
        <v>0</v>
      </c>
      <c r="Q205" s="166">
        <v>0</v>
      </c>
      <c r="R205" s="166">
        <f t="shared" si="32"/>
        <v>0</v>
      </c>
      <c r="S205" s="166">
        <v>0</v>
      </c>
      <c r="T205" s="167">
        <f t="shared" si="33"/>
        <v>0</v>
      </c>
      <c r="AR205" s="168" t="s">
        <v>246</v>
      </c>
      <c r="AT205" s="168" t="s">
        <v>168</v>
      </c>
      <c r="AU205" s="168" t="s">
        <v>21</v>
      </c>
      <c r="AY205" s="17" t="s">
        <v>166</v>
      </c>
      <c r="BE205" s="169">
        <f t="shared" si="34"/>
        <v>0</v>
      </c>
      <c r="BF205" s="169">
        <f t="shared" si="35"/>
        <v>0</v>
      </c>
      <c r="BG205" s="169">
        <f t="shared" si="36"/>
        <v>0</v>
      </c>
      <c r="BH205" s="169">
        <f t="shared" si="37"/>
        <v>0</v>
      </c>
      <c r="BI205" s="169">
        <f t="shared" si="38"/>
        <v>0</v>
      </c>
      <c r="BJ205" s="17" t="s">
        <v>21</v>
      </c>
      <c r="BK205" s="169">
        <f t="shared" si="39"/>
        <v>0</v>
      </c>
      <c r="BL205" s="17" t="s">
        <v>246</v>
      </c>
      <c r="BM205" s="168" t="s">
        <v>2357</v>
      </c>
    </row>
    <row r="206" spans="2:65" s="1" customFormat="1" ht="24" customHeight="1">
      <c r="B206" s="156"/>
      <c r="C206" s="157" t="s">
        <v>1039</v>
      </c>
      <c r="D206" s="157" t="s">
        <v>168</v>
      </c>
      <c r="E206" s="158" t="s">
        <v>2358</v>
      </c>
      <c r="F206" s="159" t="s">
        <v>2359</v>
      </c>
      <c r="G206" s="160" t="s">
        <v>223</v>
      </c>
      <c r="H206" s="161">
        <v>3</v>
      </c>
      <c r="I206" s="162"/>
      <c r="J206" s="163">
        <f t="shared" si="30"/>
        <v>0</v>
      </c>
      <c r="K206" s="159" t="s">
        <v>1</v>
      </c>
      <c r="L206" s="32"/>
      <c r="M206" s="164" t="s">
        <v>1</v>
      </c>
      <c r="N206" s="165" t="s">
        <v>45</v>
      </c>
      <c r="O206" s="55"/>
      <c r="P206" s="166">
        <f t="shared" si="31"/>
        <v>0</v>
      </c>
      <c r="Q206" s="166">
        <v>0</v>
      </c>
      <c r="R206" s="166">
        <f t="shared" si="32"/>
        <v>0</v>
      </c>
      <c r="S206" s="166">
        <v>0</v>
      </c>
      <c r="T206" s="167">
        <f t="shared" si="33"/>
        <v>0</v>
      </c>
      <c r="AR206" s="168" t="s">
        <v>246</v>
      </c>
      <c r="AT206" s="168" t="s">
        <v>168</v>
      </c>
      <c r="AU206" s="168" t="s">
        <v>21</v>
      </c>
      <c r="AY206" s="17" t="s">
        <v>166</v>
      </c>
      <c r="BE206" s="169">
        <f t="shared" si="34"/>
        <v>0</v>
      </c>
      <c r="BF206" s="169">
        <f t="shared" si="35"/>
        <v>0</v>
      </c>
      <c r="BG206" s="169">
        <f t="shared" si="36"/>
        <v>0</v>
      </c>
      <c r="BH206" s="169">
        <f t="shared" si="37"/>
        <v>0</v>
      </c>
      <c r="BI206" s="169">
        <f t="shared" si="38"/>
        <v>0</v>
      </c>
      <c r="BJ206" s="17" t="s">
        <v>21</v>
      </c>
      <c r="BK206" s="169">
        <f t="shared" si="39"/>
        <v>0</v>
      </c>
      <c r="BL206" s="17" t="s">
        <v>246</v>
      </c>
      <c r="BM206" s="168" t="s">
        <v>2360</v>
      </c>
    </row>
    <row r="207" spans="2:65" s="1" customFormat="1" ht="16.5" customHeight="1">
      <c r="B207" s="156"/>
      <c r="C207" s="157" t="s">
        <v>1043</v>
      </c>
      <c r="D207" s="157" t="s">
        <v>168</v>
      </c>
      <c r="E207" s="158" t="s">
        <v>2361</v>
      </c>
      <c r="F207" s="159" t="s">
        <v>2362</v>
      </c>
      <c r="G207" s="160" t="s">
        <v>223</v>
      </c>
      <c r="H207" s="161">
        <v>2</v>
      </c>
      <c r="I207" s="162"/>
      <c r="J207" s="163">
        <f t="shared" si="30"/>
        <v>0</v>
      </c>
      <c r="K207" s="159" t="s">
        <v>1</v>
      </c>
      <c r="L207" s="32"/>
      <c r="M207" s="164" t="s">
        <v>1</v>
      </c>
      <c r="N207" s="165" t="s">
        <v>45</v>
      </c>
      <c r="O207" s="55"/>
      <c r="P207" s="166">
        <f t="shared" si="31"/>
        <v>0</v>
      </c>
      <c r="Q207" s="166">
        <v>0</v>
      </c>
      <c r="R207" s="166">
        <f t="shared" si="32"/>
        <v>0</v>
      </c>
      <c r="S207" s="166">
        <v>0</v>
      </c>
      <c r="T207" s="167">
        <f t="shared" si="33"/>
        <v>0</v>
      </c>
      <c r="AR207" s="168" t="s">
        <v>246</v>
      </c>
      <c r="AT207" s="168" t="s">
        <v>168</v>
      </c>
      <c r="AU207" s="168" t="s">
        <v>21</v>
      </c>
      <c r="AY207" s="17" t="s">
        <v>166</v>
      </c>
      <c r="BE207" s="169">
        <f t="shared" si="34"/>
        <v>0</v>
      </c>
      <c r="BF207" s="169">
        <f t="shared" si="35"/>
        <v>0</v>
      </c>
      <c r="BG207" s="169">
        <f t="shared" si="36"/>
        <v>0</v>
      </c>
      <c r="BH207" s="169">
        <f t="shared" si="37"/>
        <v>0</v>
      </c>
      <c r="BI207" s="169">
        <f t="shared" si="38"/>
        <v>0</v>
      </c>
      <c r="BJ207" s="17" t="s">
        <v>21</v>
      </c>
      <c r="BK207" s="169">
        <f t="shared" si="39"/>
        <v>0</v>
      </c>
      <c r="BL207" s="17" t="s">
        <v>246</v>
      </c>
      <c r="BM207" s="168" t="s">
        <v>2363</v>
      </c>
    </row>
    <row r="208" spans="2:65" s="1" customFormat="1" ht="24" customHeight="1">
      <c r="B208" s="156"/>
      <c r="C208" s="157" t="s">
        <v>1047</v>
      </c>
      <c r="D208" s="157" t="s">
        <v>168</v>
      </c>
      <c r="E208" s="158" t="s">
        <v>2364</v>
      </c>
      <c r="F208" s="159" t="s">
        <v>2365</v>
      </c>
      <c r="G208" s="160" t="s">
        <v>223</v>
      </c>
      <c r="H208" s="161">
        <v>5</v>
      </c>
      <c r="I208" s="162"/>
      <c r="J208" s="163">
        <f t="shared" si="30"/>
        <v>0</v>
      </c>
      <c r="K208" s="159" t="s">
        <v>1</v>
      </c>
      <c r="L208" s="32"/>
      <c r="M208" s="164" t="s">
        <v>1</v>
      </c>
      <c r="N208" s="165" t="s">
        <v>45</v>
      </c>
      <c r="O208" s="55"/>
      <c r="P208" s="166">
        <f t="shared" si="31"/>
        <v>0</v>
      </c>
      <c r="Q208" s="166">
        <v>0</v>
      </c>
      <c r="R208" s="166">
        <f t="shared" si="32"/>
        <v>0</v>
      </c>
      <c r="S208" s="166">
        <v>0</v>
      </c>
      <c r="T208" s="167">
        <f t="shared" si="33"/>
        <v>0</v>
      </c>
      <c r="AR208" s="168" t="s">
        <v>246</v>
      </c>
      <c r="AT208" s="168" t="s">
        <v>168</v>
      </c>
      <c r="AU208" s="168" t="s">
        <v>21</v>
      </c>
      <c r="AY208" s="17" t="s">
        <v>166</v>
      </c>
      <c r="BE208" s="169">
        <f t="shared" si="34"/>
        <v>0</v>
      </c>
      <c r="BF208" s="169">
        <f t="shared" si="35"/>
        <v>0</v>
      </c>
      <c r="BG208" s="169">
        <f t="shared" si="36"/>
        <v>0</v>
      </c>
      <c r="BH208" s="169">
        <f t="shared" si="37"/>
        <v>0</v>
      </c>
      <c r="BI208" s="169">
        <f t="shared" si="38"/>
        <v>0</v>
      </c>
      <c r="BJ208" s="17" t="s">
        <v>21</v>
      </c>
      <c r="BK208" s="169">
        <f t="shared" si="39"/>
        <v>0</v>
      </c>
      <c r="BL208" s="17" t="s">
        <v>246</v>
      </c>
      <c r="BM208" s="168" t="s">
        <v>2366</v>
      </c>
    </row>
    <row r="209" spans="2:65" s="1" customFormat="1" ht="16.5" customHeight="1">
      <c r="B209" s="156"/>
      <c r="C209" s="157" t="s">
        <v>1051</v>
      </c>
      <c r="D209" s="157" t="s">
        <v>168</v>
      </c>
      <c r="E209" s="158" t="s">
        <v>2367</v>
      </c>
      <c r="F209" s="159" t="s">
        <v>2368</v>
      </c>
      <c r="G209" s="160" t="s">
        <v>223</v>
      </c>
      <c r="H209" s="161">
        <v>2</v>
      </c>
      <c r="I209" s="162"/>
      <c r="J209" s="163">
        <f t="shared" si="30"/>
        <v>0</v>
      </c>
      <c r="K209" s="159" t="s">
        <v>1</v>
      </c>
      <c r="L209" s="32"/>
      <c r="M209" s="164" t="s">
        <v>1</v>
      </c>
      <c r="N209" s="165" t="s">
        <v>45</v>
      </c>
      <c r="O209" s="55"/>
      <c r="P209" s="166">
        <f t="shared" si="31"/>
        <v>0</v>
      </c>
      <c r="Q209" s="166">
        <v>0</v>
      </c>
      <c r="R209" s="166">
        <f t="shared" si="32"/>
        <v>0</v>
      </c>
      <c r="S209" s="166">
        <v>0</v>
      </c>
      <c r="T209" s="167">
        <f t="shared" si="33"/>
        <v>0</v>
      </c>
      <c r="AR209" s="168" t="s">
        <v>246</v>
      </c>
      <c r="AT209" s="168" t="s">
        <v>168</v>
      </c>
      <c r="AU209" s="168" t="s">
        <v>21</v>
      </c>
      <c r="AY209" s="17" t="s">
        <v>166</v>
      </c>
      <c r="BE209" s="169">
        <f t="shared" si="34"/>
        <v>0</v>
      </c>
      <c r="BF209" s="169">
        <f t="shared" si="35"/>
        <v>0</v>
      </c>
      <c r="BG209" s="169">
        <f t="shared" si="36"/>
        <v>0</v>
      </c>
      <c r="BH209" s="169">
        <f t="shared" si="37"/>
        <v>0</v>
      </c>
      <c r="BI209" s="169">
        <f t="shared" si="38"/>
        <v>0</v>
      </c>
      <c r="BJ209" s="17" t="s">
        <v>21</v>
      </c>
      <c r="BK209" s="169">
        <f t="shared" si="39"/>
        <v>0</v>
      </c>
      <c r="BL209" s="17" t="s">
        <v>246</v>
      </c>
      <c r="BM209" s="168" t="s">
        <v>2369</v>
      </c>
    </row>
    <row r="210" spans="2:65" s="1" customFormat="1" ht="16.5" customHeight="1">
      <c r="B210" s="156"/>
      <c r="C210" s="157" t="s">
        <v>1055</v>
      </c>
      <c r="D210" s="157" t="s">
        <v>168</v>
      </c>
      <c r="E210" s="158" t="s">
        <v>2370</v>
      </c>
      <c r="F210" s="159" t="s">
        <v>2371</v>
      </c>
      <c r="G210" s="160" t="s">
        <v>223</v>
      </c>
      <c r="H210" s="161">
        <v>2</v>
      </c>
      <c r="I210" s="162"/>
      <c r="J210" s="163">
        <f t="shared" si="30"/>
        <v>0</v>
      </c>
      <c r="K210" s="159" t="s">
        <v>1</v>
      </c>
      <c r="L210" s="32"/>
      <c r="M210" s="164" t="s">
        <v>1</v>
      </c>
      <c r="N210" s="165" t="s">
        <v>45</v>
      </c>
      <c r="O210" s="55"/>
      <c r="P210" s="166">
        <f t="shared" si="31"/>
        <v>0</v>
      </c>
      <c r="Q210" s="166">
        <v>0</v>
      </c>
      <c r="R210" s="166">
        <f t="shared" si="32"/>
        <v>0</v>
      </c>
      <c r="S210" s="166">
        <v>0</v>
      </c>
      <c r="T210" s="167">
        <f t="shared" si="33"/>
        <v>0</v>
      </c>
      <c r="AR210" s="168" t="s">
        <v>246</v>
      </c>
      <c r="AT210" s="168" t="s">
        <v>168</v>
      </c>
      <c r="AU210" s="168" t="s">
        <v>21</v>
      </c>
      <c r="AY210" s="17" t="s">
        <v>166</v>
      </c>
      <c r="BE210" s="169">
        <f t="shared" si="34"/>
        <v>0</v>
      </c>
      <c r="BF210" s="169">
        <f t="shared" si="35"/>
        <v>0</v>
      </c>
      <c r="BG210" s="169">
        <f t="shared" si="36"/>
        <v>0</v>
      </c>
      <c r="BH210" s="169">
        <f t="shared" si="37"/>
        <v>0</v>
      </c>
      <c r="BI210" s="169">
        <f t="shared" si="38"/>
        <v>0</v>
      </c>
      <c r="BJ210" s="17" t="s">
        <v>21</v>
      </c>
      <c r="BK210" s="169">
        <f t="shared" si="39"/>
        <v>0</v>
      </c>
      <c r="BL210" s="17" t="s">
        <v>246</v>
      </c>
      <c r="BM210" s="168" t="s">
        <v>2372</v>
      </c>
    </row>
    <row r="211" spans="2:65" s="1" customFormat="1" ht="24" customHeight="1">
      <c r="B211" s="156"/>
      <c r="C211" s="157" t="s">
        <v>1059</v>
      </c>
      <c r="D211" s="157" t="s">
        <v>168</v>
      </c>
      <c r="E211" s="158" t="s">
        <v>2373</v>
      </c>
      <c r="F211" s="159" t="s">
        <v>2374</v>
      </c>
      <c r="G211" s="160" t="s">
        <v>223</v>
      </c>
      <c r="H211" s="161">
        <v>2</v>
      </c>
      <c r="I211" s="162"/>
      <c r="J211" s="163">
        <f t="shared" si="30"/>
        <v>0</v>
      </c>
      <c r="K211" s="159" t="s">
        <v>1</v>
      </c>
      <c r="L211" s="32"/>
      <c r="M211" s="164" t="s">
        <v>1</v>
      </c>
      <c r="N211" s="165" t="s">
        <v>45</v>
      </c>
      <c r="O211" s="55"/>
      <c r="P211" s="166">
        <f t="shared" si="31"/>
        <v>0</v>
      </c>
      <c r="Q211" s="166">
        <v>0</v>
      </c>
      <c r="R211" s="166">
        <f t="shared" si="32"/>
        <v>0</v>
      </c>
      <c r="S211" s="166">
        <v>0</v>
      </c>
      <c r="T211" s="167">
        <f t="shared" si="33"/>
        <v>0</v>
      </c>
      <c r="AR211" s="168" t="s">
        <v>246</v>
      </c>
      <c r="AT211" s="168" t="s">
        <v>168</v>
      </c>
      <c r="AU211" s="168" t="s">
        <v>21</v>
      </c>
      <c r="AY211" s="17" t="s">
        <v>166</v>
      </c>
      <c r="BE211" s="169">
        <f t="shared" si="34"/>
        <v>0</v>
      </c>
      <c r="BF211" s="169">
        <f t="shared" si="35"/>
        <v>0</v>
      </c>
      <c r="BG211" s="169">
        <f t="shared" si="36"/>
        <v>0</v>
      </c>
      <c r="BH211" s="169">
        <f t="shared" si="37"/>
        <v>0</v>
      </c>
      <c r="BI211" s="169">
        <f t="shared" si="38"/>
        <v>0</v>
      </c>
      <c r="BJ211" s="17" t="s">
        <v>21</v>
      </c>
      <c r="BK211" s="169">
        <f t="shared" si="39"/>
        <v>0</v>
      </c>
      <c r="BL211" s="17" t="s">
        <v>246</v>
      </c>
      <c r="BM211" s="168" t="s">
        <v>2375</v>
      </c>
    </row>
    <row r="212" spans="2:65" s="1" customFormat="1" ht="16.5" customHeight="1">
      <c r="B212" s="156"/>
      <c r="C212" s="157" t="s">
        <v>1065</v>
      </c>
      <c r="D212" s="157" t="s">
        <v>168</v>
      </c>
      <c r="E212" s="158" t="s">
        <v>2376</v>
      </c>
      <c r="F212" s="159" t="s">
        <v>2377</v>
      </c>
      <c r="G212" s="160" t="s">
        <v>289</v>
      </c>
      <c r="H212" s="161">
        <v>77</v>
      </c>
      <c r="I212" s="162"/>
      <c r="J212" s="163">
        <f t="shared" si="30"/>
        <v>0</v>
      </c>
      <c r="K212" s="159" t="s">
        <v>1</v>
      </c>
      <c r="L212" s="32"/>
      <c r="M212" s="164" t="s">
        <v>1</v>
      </c>
      <c r="N212" s="165" t="s">
        <v>45</v>
      </c>
      <c r="O212" s="55"/>
      <c r="P212" s="166">
        <f t="shared" si="31"/>
        <v>0</v>
      </c>
      <c r="Q212" s="166">
        <v>0</v>
      </c>
      <c r="R212" s="166">
        <f t="shared" si="32"/>
        <v>0</v>
      </c>
      <c r="S212" s="166">
        <v>0</v>
      </c>
      <c r="T212" s="167">
        <f t="shared" si="33"/>
        <v>0</v>
      </c>
      <c r="AR212" s="168" t="s">
        <v>246</v>
      </c>
      <c r="AT212" s="168" t="s">
        <v>168</v>
      </c>
      <c r="AU212" s="168" t="s">
        <v>21</v>
      </c>
      <c r="AY212" s="17" t="s">
        <v>166</v>
      </c>
      <c r="BE212" s="169">
        <f t="shared" si="34"/>
        <v>0</v>
      </c>
      <c r="BF212" s="169">
        <f t="shared" si="35"/>
        <v>0</v>
      </c>
      <c r="BG212" s="169">
        <f t="shared" si="36"/>
        <v>0</v>
      </c>
      <c r="BH212" s="169">
        <f t="shared" si="37"/>
        <v>0</v>
      </c>
      <c r="BI212" s="169">
        <f t="shared" si="38"/>
        <v>0</v>
      </c>
      <c r="BJ212" s="17" t="s">
        <v>21</v>
      </c>
      <c r="BK212" s="169">
        <f t="shared" si="39"/>
        <v>0</v>
      </c>
      <c r="BL212" s="17" t="s">
        <v>246</v>
      </c>
      <c r="BM212" s="168" t="s">
        <v>2378</v>
      </c>
    </row>
    <row r="213" spans="2:65" s="1" customFormat="1" ht="16.5" customHeight="1">
      <c r="B213" s="156"/>
      <c r="C213" s="157" t="s">
        <v>1070</v>
      </c>
      <c r="D213" s="157" t="s">
        <v>168</v>
      </c>
      <c r="E213" s="158" t="s">
        <v>2379</v>
      </c>
      <c r="F213" s="159" t="s">
        <v>2380</v>
      </c>
      <c r="G213" s="160" t="s">
        <v>289</v>
      </c>
      <c r="H213" s="161">
        <v>53</v>
      </c>
      <c r="I213" s="162"/>
      <c r="J213" s="163">
        <f t="shared" si="30"/>
        <v>0</v>
      </c>
      <c r="K213" s="159" t="s">
        <v>1</v>
      </c>
      <c r="L213" s="32"/>
      <c r="M213" s="164" t="s">
        <v>1</v>
      </c>
      <c r="N213" s="165" t="s">
        <v>45</v>
      </c>
      <c r="O213" s="55"/>
      <c r="P213" s="166">
        <f t="shared" si="31"/>
        <v>0</v>
      </c>
      <c r="Q213" s="166">
        <v>0</v>
      </c>
      <c r="R213" s="166">
        <f t="shared" si="32"/>
        <v>0</v>
      </c>
      <c r="S213" s="166">
        <v>0</v>
      </c>
      <c r="T213" s="167">
        <f t="shared" si="33"/>
        <v>0</v>
      </c>
      <c r="AR213" s="168" t="s">
        <v>246</v>
      </c>
      <c r="AT213" s="168" t="s">
        <v>168</v>
      </c>
      <c r="AU213" s="168" t="s">
        <v>21</v>
      </c>
      <c r="AY213" s="17" t="s">
        <v>166</v>
      </c>
      <c r="BE213" s="169">
        <f t="shared" si="34"/>
        <v>0</v>
      </c>
      <c r="BF213" s="169">
        <f t="shared" si="35"/>
        <v>0</v>
      </c>
      <c r="BG213" s="169">
        <f t="shared" si="36"/>
        <v>0</v>
      </c>
      <c r="BH213" s="169">
        <f t="shared" si="37"/>
        <v>0</v>
      </c>
      <c r="BI213" s="169">
        <f t="shared" si="38"/>
        <v>0</v>
      </c>
      <c r="BJ213" s="17" t="s">
        <v>21</v>
      </c>
      <c r="BK213" s="169">
        <f t="shared" si="39"/>
        <v>0</v>
      </c>
      <c r="BL213" s="17" t="s">
        <v>246</v>
      </c>
      <c r="BM213" s="168" t="s">
        <v>2381</v>
      </c>
    </row>
    <row r="214" spans="2:65" s="12" customFormat="1" ht="10.199999999999999">
      <c r="B214" s="170"/>
      <c r="D214" s="171" t="s">
        <v>175</v>
      </c>
      <c r="E214" s="172" t="s">
        <v>1</v>
      </c>
      <c r="F214" s="173" t="s">
        <v>552</v>
      </c>
      <c r="H214" s="174">
        <v>53</v>
      </c>
      <c r="I214" s="175"/>
      <c r="L214" s="170"/>
      <c r="M214" s="176"/>
      <c r="N214" s="177"/>
      <c r="O214" s="177"/>
      <c r="P214" s="177"/>
      <c r="Q214" s="177"/>
      <c r="R214" s="177"/>
      <c r="S214" s="177"/>
      <c r="T214" s="178"/>
      <c r="AT214" s="172" t="s">
        <v>175</v>
      </c>
      <c r="AU214" s="172" t="s">
        <v>21</v>
      </c>
      <c r="AV214" s="12" t="s">
        <v>88</v>
      </c>
      <c r="AW214" s="12" t="s">
        <v>36</v>
      </c>
      <c r="AX214" s="12" t="s">
        <v>80</v>
      </c>
      <c r="AY214" s="172" t="s">
        <v>166</v>
      </c>
    </row>
    <row r="215" spans="2:65" s="13" customFormat="1" ht="10.199999999999999">
      <c r="B215" s="194"/>
      <c r="D215" s="171" t="s">
        <v>175</v>
      </c>
      <c r="E215" s="195" t="s">
        <v>1</v>
      </c>
      <c r="F215" s="196" t="s">
        <v>367</v>
      </c>
      <c r="H215" s="197">
        <v>53</v>
      </c>
      <c r="I215" s="198"/>
      <c r="L215" s="194"/>
      <c r="M215" s="199"/>
      <c r="N215" s="200"/>
      <c r="O215" s="200"/>
      <c r="P215" s="200"/>
      <c r="Q215" s="200"/>
      <c r="R215" s="200"/>
      <c r="S215" s="200"/>
      <c r="T215" s="201"/>
      <c r="AT215" s="195" t="s">
        <v>175</v>
      </c>
      <c r="AU215" s="195" t="s">
        <v>21</v>
      </c>
      <c r="AV215" s="13" t="s">
        <v>173</v>
      </c>
      <c r="AW215" s="13" t="s">
        <v>36</v>
      </c>
      <c r="AX215" s="13" t="s">
        <v>21</v>
      </c>
      <c r="AY215" s="195" t="s">
        <v>166</v>
      </c>
    </row>
    <row r="216" spans="2:65" s="1" customFormat="1" ht="16.5" customHeight="1">
      <c r="B216" s="156"/>
      <c r="C216" s="157" t="s">
        <v>1075</v>
      </c>
      <c r="D216" s="157" t="s">
        <v>168</v>
      </c>
      <c r="E216" s="158" t="s">
        <v>2382</v>
      </c>
      <c r="F216" s="159" t="s">
        <v>2383</v>
      </c>
      <c r="G216" s="160" t="s">
        <v>289</v>
      </c>
      <c r="H216" s="161">
        <v>24</v>
      </c>
      <c r="I216" s="162"/>
      <c r="J216" s="163">
        <f t="shared" ref="J216:J221" si="40">ROUND(I216*H216,2)</f>
        <v>0</v>
      </c>
      <c r="K216" s="159" t="s">
        <v>1</v>
      </c>
      <c r="L216" s="32"/>
      <c r="M216" s="164" t="s">
        <v>1</v>
      </c>
      <c r="N216" s="165" t="s">
        <v>45</v>
      </c>
      <c r="O216" s="55"/>
      <c r="P216" s="166">
        <f t="shared" ref="P216:P221" si="41">O216*H216</f>
        <v>0</v>
      </c>
      <c r="Q216" s="166">
        <v>0</v>
      </c>
      <c r="R216" s="166">
        <f t="shared" ref="R216:R221" si="42">Q216*H216</f>
        <v>0</v>
      </c>
      <c r="S216" s="166">
        <v>0</v>
      </c>
      <c r="T216" s="167">
        <f t="shared" ref="T216:T221" si="43">S216*H216</f>
        <v>0</v>
      </c>
      <c r="AR216" s="168" t="s">
        <v>246</v>
      </c>
      <c r="AT216" s="168" t="s">
        <v>168</v>
      </c>
      <c r="AU216" s="168" t="s">
        <v>21</v>
      </c>
      <c r="AY216" s="17" t="s">
        <v>166</v>
      </c>
      <c r="BE216" s="169">
        <f t="shared" ref="BE216:BE221" si="44">IF(N216="základní",J216,0)</f>
        <v>0</v>
      </c>
      <c r="BF216" s="169">
        <f t="shared" ref="BF216:BF221" si="45">IF(N216="snížená",J216,0)</f>
        <v>0</v>
      </c>
      <c r="BG216" s="169">
        <f t="shared" ref="BG216:BG221" si="46">IF(N216="zákl. přenesená",J216,0)</f>
        <v>0</v>
      </c>
      <c r="BH216" s="169">
        <f t="shared" ref="BH216:BH221" si="47">IF(N216="sníž. přenesená",J216,0)</f>
        <v>0</v>
      </c>
      <c r="BI216" s="169">
        <f t="shared" ref="BI216:BI221" si="48">IF(N216="nulová",J216,0)</f>
        <v>0</v>
      </c>
      <c r="BJ216" s="17" t="s">
        <v>21</v>
      </c>
      <c r="BK216" s="169">
        <f t="shared" ref="BK216:BK221" si="49">ROUND(I216*H216,2)</f>
        <v>0</v>
      </c>
      <c r="BL216" s="17" t="s">
        <v>246</v>
      </c>
      <c r="BM216" s="168" t="s">
        <v>2384</v>
      </c>
    </row>
    <row r="217" spans="2:65" s="1" customFormat="1" ht="16.5" customHeight="1">
      <c r="B217" s="156"/>
      <c r="C217" s="157" t="s">
        <v>1080</v>
      </c>
      <c r="D217" s="157" t="s">
        <v>168</v>
      </c>
      <c r="E217" s="158" t="s">
        <v>2385</v>
      </c>
      <c r="F217" s="159" t="s">
        <v>2386</v>
      </c>
      <c r="G217" s="160" t="s">
        <v>223</v>
      </c>
      <c r="H217" s="161">
        <v>6</v>
      </c>
      <c r="I217" s="162"/>
      <c r="J217" s="163">
        <f t="shared" si="40"/>
        <v>0</v>
      </c>
      <c r="K217" s="159" t="s">
        <v>1</v>
      </c>
      <c r="L217" s="32"/>
      <c r="M217" s="164" t="s">
        <v>1</v>
      </c>
      <c r="N217" s="165" t="s">
        <v>45</v>
      </c>
      <c r="O217" s="55"/>
      <c r="P217" s="166">
        <f t="shared" si="41"/>
        <v>0</v>
      </c>
      <c r="Q217" s="166">
        <v>0</v>
      </c>
      <c r="R217" s="166">
        <f t="shared" si="42"/>
        <v>0</v>
      </c>
      <c r="S217" s="166">
        <v>0</v>
      </c>
      <c r="T217" s="167">
        <f t="shared" si="43"/>
        <v>0</v>
      </c>
      <c r="AR217" s="168" t="s">
        <v>246</v>
      </c>
      <c r="AT217" s="168" t="s">
        <v>168</v>
      </c>
      <c r="AU217" s="168" t="s">
        <v>21</v>
      </c>
      <c r="AY217" s="17" t="s">
        <v>166</v>
      </c>
      <c r="BE217" s="169">
        <f t="shared" si="44"/>
        <v>0</v>
      </c>
      <c r="BF217" s="169">
        <f t="shared" si="45"/>
        <v>0</v>
      </c>
      <c r="BG217" s="169">
        <f t="shared" si="46"/>
        <v>0</v>
      </c>
      <c r="BH217" s="169">
        <f t="shared" si="47"/>
        <v>0</v>
      </c>
      <c r="BI217" s="169">
        <f t="shared" si="48"/>
        <v>0</v>
      </c>
      <c r="BJ217" s="17" t="s">
        <v>21</v>
      </c>
      <c r="BK217" s="169">
        <f t="shared" si="49"/>
        <v>0</v>
      </c>
      <c r="BL217" s="17" t="s">
        <v>246</v>
      </c>
      <c r="BM217" s="168" t="s">
        <v>2387</v>
      </c>
    </row>
    <row r="218" spans="2:65" s="1" customFormat="1" ht="16.5" customHeight="1">
      <c r="B218" s="156"/>
      <c r="C218" s="157" t="s">
        <v>1084</v>
      </c>
      <c r="D218" s="157" t="s">
        <v>168</v>
      </c>
      <c r="E218" s="158" t="s">
        <v>2388</v>
      </c>
      <c r="F218" s="159" t="s">
        <v>2389</v>
      </c>
      <c r="G218" s="160" t="s">
        <v>223</v>
      </c>
      <c r="H218" s="161">
        <v>1</v>
      </c>
      <c r="I218" s="162"/>
      <c r="J218" s="163">
        <f t="shared" si="40"/>
        <v>0</v>
      </c>
      <c r="K218" s="159" t="s">
        <v>1</v>
      </c>
      <c r="L218" s="32"/>
      <c r="M218" s="164" t="s">
        <v>1</v>
      </c>
      <c r="N218" s="165" t="s">
        <v>45</v>
      </c>
      <c r="O218" s="55"/>
      <c r="P218" s="166">
        <f t="shared" si="41"/>
        <v>0</v>
      </c>
      <c r="Q218" s="166">
        <v>0</v>
      </c>
      <c r="R218" s="166">
        <f t="shared" si="42"/>
        <v>0</v>
      </c>
      <c r="S218" s="166">
        <v>0</v>
      </c>
      <c r="T218" s="167">
        <f t="shared" si="43"/>
        <v>0</v>
      </c>
      <c r="AR218" s="168" t="s">
        <v>246</v>
      </c>
      <c r="AT218" s="168" t="s">
        <v>168</v>
      </c>
      <c r="AU218" s="168" t="s">
        <v>21</v>
      </c>
      <c r="AY218" s="17" t="s">
        <v>166</v>
      </c>
      <c r="BE218" s="169">
        <f t="shared" si="44"/>
        <v>0</v>
      </c>
      <c r="BF218" s="169">
        <f t="shared" si="45"/>
        <v>0</v>
      </c>
      <c r="BG218" s="169">
        <f t="shared" si="46"/>
        <v>0</v>
      </c>
      <c r="BH218" s="169">
        <f t="shared" si="47"/>
        <v>0</v>
      </c>
      <c r="BI218" s="169">
        <f t="shared" si="48"/>
        <v>0</v>
      </c>
      <c r="BJ218" s="17" t="s">
        <v>21</v>
      </c>
      <c r="BK218" s="169">
        <f t="shared" si="49"/>
        <v>0</v>
      </c>
      <c r="BL218" s="17" t="s">
        <v>246</v>
      </c>
      <c r="BM218" s="168" t="s">
        <v>2390</v>
      </c>
    </row>
    <row r="219" spans="2:65" s="1" customFormat="1" ht="16.5" customHeight="1">
      <c r="B219" s="156"/>
      <c r="C219" s="157" t="s">
        <v>1088</v>
      </c>
      <c r="D219" s="157" t="s">
        <v>168</v>
      </c>
      <c r="E219" s="158" t="s">
        <v>2391</v>
      </c>
      <c r="F219" s="159" t="s">
        <v>2392</v>
      </c>
      <c r="G219" s="160" t="s">
        <v>2241</v>
      </c>
      <c r="H219" s="161">
        <v>2</v>
      </c>
      <c r="I219" s="162"/>
      <c r="J219" s="163">
        <f t="shared" si="40"/>
        <v>0</v>
      </c>
      <c r="K219" s="159" t="s">
        <v>1</v>
      </c>
      <c r="L219" s="32"/>
      <c r="M219" s="164" t="s">
        <v>1</v>
      </c>
      <c r="N219" s="165" t="s">
        <v>45</v>
      </c>
      <c r="O219" s="55"/>
      <c r="P219" s="166">
        <f t="shared" si="41"/>
        <v>0</v>
      </c>
      <c r="Q219" s="166">
        <v>0</v>
      </c>
      <c r="R219" s="166">
        <f t="shared" si="42"/>
        <v>0</v>
      </c>
      <c r="S219" s="166">
        <v>0</v>
      </c>
      <c r="T219" s="167">
        <f t="shared" si="43"/>
        <v>0</v>
      </c>
      <c r="AR219" s="168" t="s">
        <v>246</v>
      </c>
      <c r="AT219" s="168" t="s">
        <v>168</v>
      </c>
      <c r="AU219" s="168" t="s">
        <v>21</v>
      </c>
      <c r="AY219" s="17" t="s">
        <v>166</v>
      </c>
      <c r="BE219" s="169">
        <f t="shared" si="44"/>
        <v>0</v>
      </c>
      <c r="BF219" s="169">
        <f t="shared" si="45"/>
        <v>0</v>
      </c>
      <c r="BG219" s="169">
        <f t="shared" si="46"/>
        <v>0</v>
      </c>
      <c r="BH219" s="169">
        <f t="shared" si="47"/>
        <v>0</v>
      </c>
      <c r="BI219" s="169">
        <f t="shared" si="48"/>
        <v>0</v>
      </c>
      <c r="BJ219" s="17" t="s">
        <v>21</v>
      </c>
      <c r="BK219" s="169">
        <f t="shared" si="49"/>
        <v>0</v>
      </c>
      <c r="BL219" s="17" t="s">
        <v>246</v>
      </c>
      <c r="BM219" s="168" t="s">
        <v>2393</v>
      </c>
    </row>
    <row r="220" spans="2:65" s="1" customFormat="1" ht="16.5" customHeight="1">
      <c r="B220" s="156"/>
      <c r="C220" s="157" t="s">
        <v>1092</v>
      </c>
      <c r="D220" s="157" t="s">
        <v>168</v>
      </c>
      <c r="E220" s="158" t="s">
        <v>2394</v>
      </c>
      <c r="F220" s="159" t="s">
        <v>2395</v>
      </c>
      <c r="G220" s="160" t="s">
        <v>191</v>
      </c>
      <c r="H220" s="161">
        <v>0.79500000000000004</v>
      </c>
      <c r="I220" s="162"/>
      <c r="J220" s="163">
        <f t="shared" si="40"/>
        <v>0</v>
      </c>
      <c r="K220" s="159" t="s">
        <v>1</v>
      </c>
      <c r="L220" s="32"/>
      <c r="M220" s="164" t="s">
        <v>1</v>
      </c>
      <c r="N220" s="165" t="s">
        <v>45</v>
      </c>
      <c r="O220" s="55"/>
      <c r="P220" s="166">
        <f t="shared" si="41"/>
        <v>0</v>
      </c>
      <c r="Q220" s="166">
        <v>0</v>
      </c>
      <c r="R220" s="166">
        <f t="shared" si="42"/>
        <v>0</v>
      </c>
      <c r="S220" s="166">
        <v>0</v>
      </c>
      <c r="T220" s="167">
        <f t="shared" si="43"/>
        <v>0</v>
      </c>
      <c r="AR220" s="168" t="s">
        <v>246</v>
      </c>
      <c r="AT220" s="168" t="s">
        <v>168</v>
      </c>
      <c r="AU220" s="168" t="s">
        <v>21</v>
      </c>
      <c r="AY220" s="17" t="s">
        <v>166</v>
      </c>
      <c r="BE220" s="169">
        <f t="shared" si="44"/>
        <v>0</v>
      </c>
      <c r="BF220" s="169">
        <f t="shared" si="45"/>
        <v>0</v>
      </c>
      <c r="BG220" s="169">
        <f t="shared" si="46"/>
        <v>0</v>
      </c>
      <c r="BH220" s="169">
        <f t="shared" si="47"/>
        <v>0</v>
      </c>
      <c r="BI220" s="169">
        <f t="shared" si="48"/>
        <v>0</v>
      </c>
      <c r="BJ220" s="17" t="s">
        <v>21</v>
      </c>
      <c r="BK220" s="169">
        <f t="shared" si="49"/>
        <v>0</v>
      </c>
      <c r="BL220" s="17" t="s">
        <v>246</v>
      </c>
      <c r="BM220" s="168" t="s">
        <v>2396</v>
      </c>
    </row>
    <row r="221" spans="2:65" s="1" customFormat="1" ht="24" customHeight="1">
      <c r="B221" s="156"/>
      <c r="C221" s="157" t="s">
        <v>1100</v>
      </c>
      <c r="D221" s="157" t="s">
        <v>168</v>
      </c>
      <c r="E221" s="158" t="s">
        <v>2397</v>
      </c>
      <c r="F221" s="159" t="s">
        <v>2398</v>
      </c>
      <c r="G221" s="160" t="s">
        <v>2399</v>
      </c>
      <c r="H221" s="161">
        <v>60</v>
      </c>
      <c r="I221" s="162"/>
      <c r="J221" s="163">
        <f t="shared" si="40"/>
        <v>0</v>
      </c>
      <c r="K221" s="159" t="s">
        <v>1</v>
      </c>
      <c r="L221" s="32"/>
      <c r="M221" s="164" t="s">
        <v>1</v>
      </c>
      <c r="N221" s="165" t="s">
        <v>45</v>
      </c>
      <c r="O221" s="55"/>
      <c r="P221" s="166">
        <f t="shared" si="41"/>
        <v>0</v>
      </c>
      <c r="Q221" s="166">
        <v>0</v>
      </c>
      <c r="R221" s="166">
        <f t="shared" si="42"/>
        <v>0</v>
      </c>
      <c r="S221" s="166">
        <v>0</v>
      </c>
      <c r="T221" s="167">
        <f t="shared" si="43"/>
        <v>0</v>
      </c>
      <c r="AR221" s="168" t="s">
        <v>246</v>
      </c>
      <c r="AT221" s="168" t="s">
        <v>168</v>
      </c>
      <c r="AU221" s="168" t="s">
        <v>21</v>
      </c>
      <c r="AY221" s="17" t="s">
        <v>166</v>
      </c>
      <c r="BE221" s="169">
        <f t="shared" si="44"/>
        <v>0</v>
      </c>
      <c r="BF221" s="169">
        <f t="shared" si="45"/>
        <v>0</v>
      </c>
      <c r="BG221" s="169">
        <f t="shared" si="46"/>
        <v>0</v>
      </c>
      <c r="BH221" s="169">
        <f t="shared" si="47"/>
        <v>0</v>
      </c>
      <c r="BI221" s="169">
        <f t="shared" si="48"/>
        <v>0</v>
      </c>
      <c r="BJ221" s="17" t="s">
        <v>21</v>
      </c>
      <c r="BK221" s="169">
        <f t="shared" si="49"/>
        <v>0</v>
      </c>
      <c r="BL221" s="17" t="s">
        <v>246</v>
      </c>
      <c r="BM221" s="168" t="s">
        <v>2400</v>
      </c>
    </row>
    <row r="222" spans="2:65" s="11" customFormat="1" ht="25.95" customHeight="1">
      <c r="B222" s="143"/>
      <c r="D222" s="144" t="s">
        <v>79</v>
      </c>
      <c r="E222" s="145" t="s">
        <v>2401</v>
      </c>
      <c r="F222" s="145" t="s">
        <v>2402</v>
      </c>
      <c r="I222" s="146"/>
      <c r="J222" s="147">
        <f>BK222</f>
        <v>0</v>
      </c>
      <c r="L222" s="143"/>
      <c r="M222" s="148"/>
      <c r="N222" s="149"/>
      <c r="O222" s="149"/>
      <c r="P222" s="150">
        <f>SUM(P223:P261)</f>
        <v>0</v>
      </c>
      <c r="Q222" s="149"/>
      <c r="R222" s="150">
        <f>SUM(R223:R261)</f>
        <v>0</v>
      </c>
      <c r="S222" s="149"/>
      <c r="T222" s="151">
        <f>SUM(T223:T261)</f>
        <v>0</v>
      </c>
      <c r="AR222" s="144" t="s">
        <v>88</v>
      </c>
      <c r="AT222" s="152" t="s">
        <v>79</v>
      </c>
      <c r="AU222" s="152" t="s">
        <v>80</v>
      </c>
      <c r="AY222" s="144" t="s">
        <v>166</v>
      </c>
      <c r="BK222" s="153">
        <f>SUM(BK223:BK261)</f>
        <v>0</v>
      </c>
    </row>
    <row r="223" spans="2:65" s="1" customFormat="1" ht="24" customHeight="1">
      <c r="B223" s="156"/>
      <c r="C223" s="157" t="s">
        <v>1105</v>
      </c>
      <c r="D223" s="157" t="s">
        <v>168</v>
      </c>
      <c r="E223" s="158" t="s">
        <v>2403</v>
      </c>
      <c r="F223" s="159" t="s">
        <v>2404</v>
      </c>
      <c r="G223" s="160" t="s">
        <v>289</v>
      </c>
      <c r="H223" s="161">
        <v>95</v>
      </c>
      <c r="I223" s="162"/>
      <c r="J223" s="163">
        <f t="shared" ref="J223:J240" si="50">ROUND(I223*H223,2)</f>
        <v>0</v>
      </c>
      <c r="K223" s="159" t="s">
        <v>1</v>
      </c>
      <c r="L223" s="32"/>
      <c r="M223" s="164" t="s">
        <v>1</v>
      </c>
      <c r="N223" s="165" t="s">
        <v>45</v>
      </c>
      <c r="O223" s="55"/>
      <c r="P223" s="166">
        <f t="shared" ref="P223:P240" si="51">O223*H223</f>
        <v>0</v>
      </c>
      <c r="Q223" s="166">
        <v>0</v>
      </c>
      <c r="R223" s="166">
        <f t="shared" ref="R223:R240" si="52">Q223*H223</f>
        <v>0</v>
      </c>
      <c r="S223" s="166">
        <v>0</v>
      </c>
      <c r="T223" s="167">
        <f t="shared" ref="T223:T240" si="53">S223*H223</f>
        <v>0</v>
      </c>
      <c r="AR223" s="168" t="s">
        <v>246</v>
      </c>
      <c r="AT223" s="168" t="s">
        <v>168</v>
      </c>
      <c r="AU223" s="168" t="s">
        <v>21</v>
      </c>
      <c r="AY223" s="17" t="s">
        <v>166</v>
      </c>
      <c r="BE223" s="169">
        <f t="shared" ref="BE223:BE240" si="54">IF(N223="základní",J223,0)</f>
        <v>0</v>
      </c>
      <c r="BF223" s="169">
        <f t="shared" ref="BF223:BF240" si="55">IF(N223="snížená",J223,0)</f>
        <v>0</v>
      </c>
      <c r="BG223" s="169">
        <f t="shared" ref="BG223:BG240" si="56">IF(N223="zákl. přenesená",J223,0)</f>
        <v>0</v>
      </c>
      <c r="BH223" s="169">
        <f t="shared" ref="BH223:BH240" si="57">IF(N223="sníž. přenesená",J223,0)</f>
        <v>0</v>
      </c>
      <c r="BI223" s="169">
        <f t="shared" ref="BI223:BI240" si="58">IF(N223="nulová",J223,0)</f>
        <v>0</v>
      </c>
      <c r="BJ223" s="17" t="s">
        <v>21</v>
      </c>
      <c r="BK223" s="169">
        <f t="shared" ref="BK223:BK240" si="59">ROUND(I223*H223,2)</f>
        <v>0</v>
      </c>
      <c r="BL223" s="17" t="s">
        <v>246</v>
      </c>
      <c r="BM223" s="168" t="s">
        <v>2405</v>
      </c>
    </row>
    <row r="224" spans="2:65" s="1" customFormat="1" ht="16.5" customHeight="1">
      <c r="B224" s="156"/>
      <c r="C224" s="157" t="s">
        <v>1109</v>
      </c>
      <c r="D224" s="157" t="s">
        <v>168</v>
      </c>
      <c r="E224" s="158" t="s">
        <v>2406</v>
      </c>
      <c r="F224" s="159" t="s">
        <v>2407</v>
      </c>
      <c r="G224" s="160" t="s">
        <v>289</v>
      </c>
      <c r="H224" s="161">
        <v>16</v>
      </c>
      <c r="I224" s="162"/>
      <c r="J224" s="163">
        <f t="shared" si="50"/>
        <v>0</v>
      </c>
      <c r="K224" s="159" t="s">
        <v>1</v>
      </c>
      <c r="L224" s="32"/>
      <c r="M224" s="164" t="s">
        <v>1</v>
      </c>
      <c r="N224" s="165" t="s">
        <v>45</v>
      </c>
      <c r="O224" s="55"/>
      <c r="P224" s="166">
        <f t="shared" si="51"/>
        <v>0</v>
      </c>
      <c r="Q224" s="166">
        <v>0</v>
      </c>
      <c r="R224" s="166">
        <f t="shared" si="52"/>
        <v>0</v>
      </c>
      <c r="S224" s="166">
        <v>0</v>
      </c>
      <c r="T224" s="167">
        <f t="shared" si="53"/>
        <v>0</v>
      </c>
      <c r="AR224" s="168" t="s">
        <v>246</v>
      </c>
      <c r="AT224" s="168" t="s">
        <v>168</v>
      </c>
      <c r="AU224" s="168" t="s">
        <v>21</v>
      </c>
      <c r="AY224" s="17" t="s">
        <v>166</v>
      </c>
      <c r="BE224" s="169">
        <f t="shared" si="54"/>
        <v>0</v>
      </c>
      <c r="BF224" s="169">
        <f t="shared" si="55"/>
        <v>0</v>
      </c>
      <c r="BG224" s="169">
        <f t="shared" si="56"/>
        <v>0</v>
      </c>
      <c r="BH224" s="169">
        <f t="shared" si="57"/>
        <v>0</v>
      </c>
      <c r="BI224" s="169">
        <f t="shared" si="58"/>
        <v>0</v>
      </c>
      <c r="BJ224" s="17" t="s">
        <v>21</v>
      </c>
      <c r="BK224" s="169">
        <f t="shared" si="59"/>
        <v>0</v>
      </c>
      <c r="BL224" s="17" t="s">
        <v>246</v>
      </c>
      <c r="BM224" s="168" t="s">
        <v>2408</v>
      </c>
    </row>
    <row r="225" spans="2:65" s="1" customFormat="1" ht="16.5" customHeight="1">
      <c r="B225" s="156"/>
      <c r="C225" s="157" t="s">
        <v>1116</v>
      </c>
      <c r="D225" s="157" t="s">
        <v>168</v>
      </c>
      <c r="E225" s="158" t="s">
        <v>2409</v>
      </c>
      <c r="F225" s="159" t="s">
        <v>2410</v>
      </c>
      <c r="G225" s="160" t="s">
        <v>289</v>
      </c>
      <c r="H225" s="161">
        <v>19</v>
      </c>
      <c r="I225" s="162"/>
      <c r="J225" s="163">
        <f t="shared" si="50"/>
        <v>0</v>
      </c>
      <c r="K225" s="159" t="s">
        <v>1</v>
      </c>
      <c r="L225" s="32"/>
      <c r="M225" s="164" t="s">
        <v>1</v>
      </c>
      <c r="N225" s="165" t="s">
        <v>45</v>
      </c>
      <c r="O225" s="55"/>
      <c r="P225" s="166">
        <f t="shared" si="51"/>
        <v>0</v>
      </c>
      <c r="Q225" s="166">
        <v>0</v>
      </c>
      <c r="R225" s="166">
        <f t="shared" si="52"/>
        <v>0</v>
      </c>
      <c r="S225" s="166">
        <v>0</v>
      </c>
      <c r="T225" s="167">
        <f t="shared" si="53"/>
        <v>0</v>
      </c>
      <c r="AR225" s="168" t="s">
        <v>246</v>
      </c>
      <c r="AT225" s="168" t="s">
        <v>168</v>
      </c>
      <c r="AU225" s="168" t="s">
        <v>21</v>
      </c>
      <c r="AY225" s="17" t="s">
        <v>166</v>
      </c>
      <c r="BE225" s="169">
        <f t="shared" si="54"/>
        <v>0</v>
      </c>
      <c r="BF225" s="169">
        <f t="shared" si="55"/>
        <v>0</v>
      </c>
      <c r="BG225" s="169">
        <f t="shared" si="56"/>
        <v>0</v>
      </c>
      <c r="BH225" s="169">
        <f t="shared" si="57"/>
        <v>0</v>
      </c>
      <c r="BI225" s="169">
        <f t="shared" si="58"/>
        <v>0</v>
      </c>
      <c r="BJ225" s="17" t="s">
        <v>21</v>
      </c>
      <c r="BK225" s="169">
        <f t="shared" si="59"/>
        <v>0</v>
      </c>
      <c r="BL225" s="17" t="s">
        <v>246</v>
      </c>
      <c r="BM225" s="168" t="s">
        <v>2411</v>
      </c>
    </row>
    <row r="226" spans="2:65" s="1" customFormat="1" ht="16.5" customHeight="1">
      <c r="B226" s="156"/>
      <c r="C226" s="157" t="s">
        <v>1122</v>
      </c>
      <c r="D226" s="157" t="s">
        <v>168</v>
      </c>
      <c r="E226" s="158" t="s">
        <v>2412</v>
      </c>
      <c r="F226" s="159" t="s">
        <v>2413</v>
      </c>
      <c r="G226" s="160" t="s">
        <v>289</v>
      </c>
      <c r="H226" s="161">
        <v>10</v>
      </c>
      <c r="I226" s="162"/>
      <c r="J226" s="163">
        <f t="shared" si="50"/>
        <v>0</v>
      </c>
      <c r="K226" s="159" t="s">
        <v>1</v>
      </c>
      <c r="L226" s="32"/>
      <c r="M226" s="164" t="s">
        <v>1</v>
      </c>
      <c r="N226" s="165" t="s">
        <v>45</v>
      </c>
      <c r="O226" s="55"/>
      <c r="P226" s="166">
        <f t="shared" si="51"/>
        <v>0</v>
      </c>
      <c r="Q226" s="166">
        <v>0</v>
      </c>
      <c r="R226" s="166">
        <f t="shared" si="52"/>
        <v>0</v>
      </c>
      <c r="S226" s="166">
        <v>0</v>
      </c>
      <c r="T226" s="167">
        <f t="shared" si="53"/>
        <v>0</v>
      </c>
      <c r="AR226" s="168" t="s">
        <v>246</v>
      </c>
      <c r="AT226" s="168" t="s">
        <v>168</v>
      </c>
      <c r="AU226" s="168" t="s">
        <v>21</v>
      </c>
      <c r="AY226" s="17" t="s">
        <v>166</v>
      </c>
      <c r="BE226" s="169">
        <f t="shared" si="54"/>
        <v>0</v>
      </c>
      <c r="BF226" s="169">
        <f t="shared" si="55"/>
        <v>0</v>
      </c>
      <c r="BG226" s="169">
        <f t="shared" si="56"/>
        <v>0</v>
      </c>
      <c r="BH226" s="169">
        <f t="shared" si="57"/>
        <v>0</v>
      </c>
      <c r="BI226" s="169">
        <f t="shared" si="58"/>
        <v>0</v>
      </c>
      <c r="BJ226" s="17" t="s">
        <v>21</v>
      </c>
      <c r="BK226" s="169">
        <f t="shared" si="59"/>
        <v>0</v>
      </c>
      <c r="BL226" s="17" t="s">
        <v>246</v>
      </c>
      <c r="BM226" s="168" t="s">
        <v>2414</v>
      </c>
    </row>
    <row r="227" spans="2:65" s="1" customFormat="1" ht="16.5" customHeight="1">
      <c r="B227" s="156"/>
      <c r="C227" s="157" t="s">
        <v>1127</v>
      </c>
      <c r="D227" s="157" t="s">
        <v>168</v>
      </c>
      <c r="E227" s="158" t="s">
        <v>2415</v>
      </c>
      <c r="F227" s="159" t="s">
        <v>2416</v>
      </c>
      <c r="G227" s="160" t="s">
        <v>289</v>
      </c>
      <c r="H227" s="161">
        <v>95</v>
      </c>
      <c r="I227" s="162"/>
      <c r="J227" s="163">
        <f t="shared" si="50"/>
        <v>0</v>
      </c>
      <c r="K227" s="159" t="s">
        <v>1</v>
      </c>
      <c r="L227" s="32"/>
      <c r="M227" s="164" t="s">
        <v>1</v>
      </c>
      <c r="N227" s="165" t="s">
        <v>45</v>
      </c>
      <c r="O227" s="55"/>
      <c r="P227" s="166">
        <f t="shared" si="51"/>
        <v>0</v>
      </c>
      <c r="Q227" s="166">
        <v>0</v>
      </c>
      <c r="R227" s="166">
        <f t="shared" si="52"/>
        <v>0</v>
      </c>
      <c r="S227" s="166">
        <v>0</v>
      </c>
      <c r="T227" s="167">
        <f t="shared" si="53"/>
        <v>0</v>
      </c>
      <c r="AR227" s="168" t="s">
        <v>246</v>
      </c>
      <c r="AT227" s="168" t="s">
        <v>168</v>
      </c>
      <c r="AU227" s="168" t="s">
        <v>21</v>
      </c>
      <c r="AY227" s="17" t="s">
        <v>166</v>
      </c>
      <c r="BE227" s="169">
        <f t="shared" si="54"/>
        <v>0</v>
      </c>
      <c r="BF227" s="169">
        <f t="shared" si="55"/>
        <v>0</v>
      </c>
      <c r="BG227" s="169">
        <f t="shared" si="56"/>
        <v>0</v>
      </c>
      <c r="BH227" s="169">
        <f t="shared" si="57"/>
        <v>0</v>
      </c>
      <c r="BI227" s="169">
        <f t="shared" si="58"/>
        <v>0</v>
      </c>
      <c r="BJ227" s="17" t="s">
        <v>21</v>
      </c>
      <c r="BK227" s="169">
        <f t="shared" si="59"/>
        <v>0</v>
      </c>
      <c r="BL227" s="17" t="s">
        <v>246</v>
      </c>
      <c r="BM227" s="168" t="s">
        <v>2417</v>
      </c>
    </row>
    <row r="228" spans="2:65" s="1" customFormat="1" ht="16.5" customHeight="1">
      <c r="B228" s="156"/>
      <c r="C228" s="157" t="s">
        <v>1131</v>
      </c>
      <c r="D228" s="157" t="s">
        <v>168</v>
      </c>
      <c r="E228" s="158" t="s">
        <v>2418</v>
      </c>
      <c r="F228" s="159" t="s">
        <v>2419</v>
      </c>
      <c r="G228" s="160" t="s">
        <v>289</v>
      </c>
      <c r="H228" s="161">
        <v>16</v>
      </c>
      <c r="I228" s="162"/>
      <c r="J228" s="163">
        <f t="shared" si="50"/>
        <v>0</v>
      </c>
      <c r="K228" s="159" t="s">
        <v>1</v>
      </c>
      <c r="L228" s="32"/>
      <c r="M228" s="164" t="s">
        <v>1</v>
      </c>
      <c r="N228" s="165" t="s">
        <v>45</v>
      </c>
      <c r="O228" s="55"/>
      <c r="P228" s="166">
        <f t="shared" si="51"/>
        <v>0</v>
      </c>
      <c r="Q228" s="166">
        <v>0</v>
      </c>
      <c r="R228" s="166">
        <f t="shared" si="52"/>
        <v>0</v>
      </c>
      <c r="S228" s="166">
        <v>0</v>
      </c>
      <c r="T228" s="167">
        <f t="shared" si="53"/>
        <v>0</v>
      </c>
      <c r="AR228" s="168" t="s">
        <v>246</v>
      </c>
      <c r="AT228" s="168" t="s">
        <v>168</v>
      </c>
      <c r="AU228" s="168" t="s">
        <v>21</v>
      </c>
      <c r="AY228" s="17" t="s">
        <v>166</v>
      </c>
      <c r="BE228" s="169">
        <f t="shared" si="54"/>
        <v>0</v>
      </c>
      <c r="BF228" s="169">
        <f t="shared" si="55"/>
        <v>0</v>
      </c>
      <c r="BG228" s="169">
        <f t="shared" si="56"/>
        <v>0</v>
      </c>
      <c r="BH228" s="169">
        <f t="shared" si="57"/>
        <v>0</v>
      </c>
      <c r="BI228" s="169">
        <f t="shared" si="58"/>
        <v>0</v>
      </c>
      <c r="BJ228" s="17" t="s">
        <v>21</v>
      </c>
      <c r="BK228" s="169">
        <f t="shared" si="59"/>
        <v>0</v>
      </c>
      <c r="BL228" s="17" t="s">
        <v>246</v>
      </c>
      <c r="BM228" s="168" t="s">
        <v>2420</v>
      </c>
    </row>
    <row r="229" spans="2:65" s="1" customFormat="1" ht="16.5" customHeight="1">
      <c r="B229" s="156"/>
      <c r="C229" s="157" t="s">
        <v>1135</v>
      </c>
      <c r="D229" s="157" t="s">
        <v>168</v>
      </c>
      <c r="E229" s="158" t="s">
        <v>2421</v>
      </c>
      <c r="F229" s="159" t="s">
        <v>2422</v>
      </c>
      <c r="G229" s="160" t="s">
        <v>289</v>
      </c>
      <c r="H229" s="161">
        <v>19</v>
      </c>
      <c r="I229" s="162"/>
      <c r="J229" s="163">
        <f t="shared" si="50"/>
        <v>0</v>
      </c>
      <c r="K229" s="159" t="s">
        <v>1</v>
      </c>
      <c r="L229" s="32"/>
      <c r="M229" s="164" t="s">
        <v>1</v>
      </c>
      <c r="N229" s="165" t="s">
        <v>45</v>
      </c>
      <c r="O229" s="55"/>
      <c r="P229" s="166">
        <f t="shared" si="51"/>
        <v>0</v>
      </c>
      <c r="Q229" s="166">
        <v>0</v>
      </c>
      <c r="R229" s="166">
        <f t="shared" si="52"/>
        <v>0</v>
      </c>
      <c r="S229" s="166">
        <v>0</v>
      </c>
      <c r="T229" s="167">
        <f t="shared" si="53"/>
        <v>0</v>
      </c>
      <c r="AR229" s="168" t="s">
        <v>246</v>
      </c>
      <c r="AT229" s="168" t="s">
        <v>168</v>
      </c>
      <c r="AU229" s="168" t="s">
        <v>21</v>
      </c>
      <c r="AY229" s="17" t="s">
        <v>166</v>
      </c>
      <c r="BE229" s="169">
        <f t="shared" si="54"/>
        <v>0</v>
      </c>
      <c r="BF229" s="169">
        <f t="shared" si="55"/>
        <v>0</v>
      </c>
      <c r="BG229" s="169">
        <f t="shared" si="56"/>
        <v>0</v>
      </c>
      <c r="BH229" s="169">
        <f t="shared" si="57"/>
        <v>0</v>
      </c>
      <c r="BI229" s="169">
        <f t="shared" si="58"/>
        <v>0</v>
      </c>
      <c r="BJ229" s="17" t="s">
        <v>21</v>
      </c>
      <c r="BK229" s="169">
        <f t="shared" si="59"/>
        <v>0</v>
      </c>
      <c r="BL229" s="17" t="s">
        <v>246</v>
      </c>
      <c r="BM229" s="168" t="s">
        <v>2423</v>
      </c>
    </row>
    <row r="230" spans="2:65" s="1" customFormat="1" ht="16.5" customHeight="1">
      <c r="B230" s="156"/>
      <c r="C230" s="157" t="s">
        <v>1139</v>
      </c>
      <c r="D230" s="157" t="s">
        <v>168</v>
      </c>
      <c r="E230" s="158" t="s">
        <v>2424</v>
      </c>
      <c r="F230" s="159" t="s">
        <v>2425</v>
      </c>
      <c r="G230" s="160" t="s">
        <v>289</v>
      </c>
      <c r="H230" s="161">
        <v>10</v>
      </c>
      <c r="I230" s="162"/>
      <c r="J230" s="163">
        <f t="shared" si="50"/>
        <v>0</v>
      </c>
      <c r="K230" s="159" t="s">
        <v>1</v>
      </c>
      <c r="L230" s="32"/>
      <c r="M230" s="164" t="s">
        <v>1</v>
      </c>
      <c r="N230" s="165" t="s">
        <v>45</v>
      </c>
      <c r="O230" s="55"/>
      <c r="P230" s="166">
        <f t="shared" si="51"/>
        <v>0</v>
      </c>
      <c r="Q230" s="166">
        <v>0</v>
      </c>
      <c r="R230" s="166">
        <f t="shared" si="52"/>
        <v>0</v>
      </c>
      <c r="S230" s="166">
        <v>0</v>
      </c>
      <c r="T230" s="167">
        <f t="shared" si="53"/>
        <v>0</v>
      </c>
      <c r="AR230" s="168" t="s">
        <v>246</v>
      </c>
      <c r="AT230" s="168" t="s">
        <v>168</v>
      </c>
      <c r="AU230" s="168" t="s">
        <v>21</v>
      </c>
      <c r="AY230" s="17" t="s">
        <v>166</v>
      </c>
      <c r="BE230" s="169">
        <f t="shared" si="54"/>
        <v>0</v>
      </c>
      <c r="BF230" s="169">
        <f t="shared" si="55"/>
        <v>0</v>
      </c>
      <c r="BG230" s="169">
        <f t="shared" si="56"/>
        <v>0</v>
      </c>
      <c r="BH230" s="169">
        <f t="shared" si="57"/>
        <v>0</v>
      </c>
      <c r="BI230" s="169">
        <f t="shared" si="58"/>
        <v>0</v>
      </c>
      <c r="BJ230" s="17" t="s">
        <v>21</v>
      </c>
      <c r="BK230" s="169">
        <f t="shared" si="59"/>
        <v>0</v>
      </c>
      <c r="BL230" s="17" t="s">
        <v>246</v>
      </c>
      <c r="BM230" s="168" t="s">
        <v>2426</v>
      </c>
    </row>
    <row r="231" spans="2:65" s="1" customFormat="1" ht="24" customHeight="1">
      <c r="B231" s="156"/>
      <c r="C231" s="157" t="s">
        <v>1143</v>
      </c>
      <c r="D231" s="157" t="s">
        <v>168</v>
      </c>
      <c r="E231" s="158" t="s">
        <v>2427</v>
      </c>
      <c r="F231" s="159" t="s">
        <v>2428</v>
      </c>
      <c r="G231" s="160" t="s">
        <v>289</v>
      </c>
      <c r="H231" s="161">
        <v>49</v>
      </c>
      <c r="I231" s="162"/>
      <c r="J231" s="163">
        <f t="shared" si="50"/>
        <v>0</v>
      </c>
      <c r="K231" s="159" t="s">
        <v>1</v>
      </c>
      <c r="L231" s="32"/>
      <c r="M231" s="164" t="s">
        <v>1</v>
      </c>
      <c r="N231" s="165" t="s">
        <v>45</v>
      </c>
      <c r="O231" s="55"/>
      <c r="P231" s="166">
        <f t="shared" si="51"/>
        <v>0</v>
      </c>
      <c r="Q231" s="166">
        <v>0</v>
      </c>
      <c r="R231" s="166">
        <f t="shared" si="52"/>
        <v>0</v>
      </c>
      <c r="S231" s="166">
        <v>0</v>
      </c>
      <c r="T231" s="167">
        <f t="shared" si="53"/>
        <v>0</v>
      </c>
      <c r="AR231" s="168" t="s">
        <v>246</v>
      </c>
      <c r="AT231" s="168" t="s">
        <v>168</v>
      </c>
      <c r="AU231" s="168" t="s">
        <v>21</v>
      </c>
      <c r="AY231" s="17" t="s">
        <v>166</v>
      </c>
      <c r="BE231" s="169">
        <f t="shared" si="54"/>
        <v>0</v>
      </c>
      <c r="BF231" s="169">
        <f t="shared" si="55"/>
        <v>0</v>
      </c>
      <c r="BG231" s="169">
        <f t="shared" si="56"/>
        <v>0</v>
      </c>
      <c r="BH231" s="169">
        <f t="shared" si="57"/>
        <v>0</v>
      </c>
      <c r="BI231" s="169">
        <f t="shared" si="58"/>
        <v>0</v>
      </c>
      <c r="BJ231" s="17" t="s">
        <v>21</v>
      </c>
      <c r="BK231" s="169">
        <f t="shared" si="59"/>
        <v>0</v>
      </c>
      <c r="BL231" s="17" t="s">
        <v>246</v>
      </c>
      <c r="BM231" s="168" t="s">
        <v>2429</v>
      </c>
    </row>
    <row r="232" spans="2:65" s="1" customFormat="1" ht="24" customHeight="1">
      <c r="B232" s="156"/>
      <c r="C232" s="157" t="s">
        <v>1148</v>
      </c>
      <c r="D232" s="157" t="s">
        <v>168</v>
      </c>
      <c r="E232" s="158" t="s">
        <v>2430</v>
      </c>
      <c r="F232" s="159" t="s">
        <v>2431</v>
      </c>
      <c r="G232" s="160" t="s">
        <v>289</v>
      </c>
      <c r="H232" s="161">
        <v>8</v>
      </c>
      <c r="I232" s="162"/>
      <c r="J232" s="163">
        <f t="shared" si="50"/>
        <v>0</v>
      </c>
      <c r="K232" s="159" t="s">
        <v>1</v>
      </c>
      <c r="L232" s="32"/>
      <c r="M232" s="164" t="s">
        <v>1</v>
      </c>
      <c r="N232" s="165" t="s">
        <v>45</v>
      </c>
      <c r="O232" s="55"/>
      <c r="P232" s="166">
        <f t="shared" si="51"/>
        <v>0</v>
      </c>
      <c r="Q232" s="166">
        <v>0</v>
      </c>
      <c r="R232" s="166">
        <f t="shared" si="52"/>
        <v>0</v>
      </c>
      <c r="S232" s="166">
        <v>0</v>
      </c>
      <c r="T232" s="167">
        <f t="shared" si="53"/>
        <v>0</v>
      </c>
      <c r="AR232" s="168" t="s">
        <v>246</v>
      </c>
      <c r="AT232" s="168" t="s">
        <v>168</v>
      </c>
      <c r="AU232" s="168" t="s">
        <v>21</v>
      </c>
      <c r="AY232" s="17" t="s">
        <v>166</v>
      </c>
      <c r="BE232" s="169">
        <f t="shared" si="54"/>
        <v>0</v>
      </c>
      <c r="BF232" s="169">
        <f t="shared" si="55"/>
        <v>0</v>
      </c>
      <c r="BG232" s="169">
        <f t="shared" si="56"/>
        <v>0</v>
      </c>
      <c r="BH232" s="169">
        <f t="shared" si="57"/>
        <v>0</v>
      </c>
      <c r="BI232" s="169">
        <f t="shared" si="58"/>
        <v>0</v>
      </c>
      <c r="BJ232" s="17" t="s">
        <v>21</v>
      </c>
      <c r="BK232" s="169">
        <f t="shared" si="59"/>
        <v>0</v>
      </c>
      <c r="BL232" s="17" t="s">
        <v>246</v>
      </c>
      <c r="BM232" s="168" t="s">
        <v>2432</v>
      </c>
    </row>
    <row r="233" spans="2:65" s="1" customFormat="1" ht="24" customHeight="1">
      <c r="B233" s="156"/>
      <c r="C233" s="157" t="s">
        <v>1158</v>
      </c>
      <c r="D233" s="157" t="s">
        <v>168</v>
      </c>
      <c r="E233" s="158" t="s">
        <v>2433</v>
      </c>
      <c r="F233" s="159" t="s">
        <v>2434</v>
      </c>
      <c r="G233" s="160" t="s">
        <v>289</v>
      </c>
      <c r="H233" s="161">
        <v>12</v>
      </c>
      <c r="I233" s="162"/>
      <c r="J233" s="163">
        <f t="shared" si="50"/>
        <v>0</v>
      </c>
      <c r="K233" s="159" t="s">
        <v>1</v>
      </c>
      <c r="L233" s="32"/>
      <c r="M233" s="164" t="s">
        <v>1</v>
      </c>
      <c r="N233" s="165" t="s">
        <v>45</v>
      </c>
      <c r="O233" s="55"/>
      <c r="P233" s="166">
        <f t="shared" si="51"/>
        <v>0</v>
      </c>
      <c r="Q233" s="166">
        <v>0</v>
      </c>
      <c r="R233" s="166">
        <f t="shared" si="52"/>
        <v>0</v>
      </c>
      <c r="S233" s="166">
        <v>0</v>
      </c>
      <c r="T233" s="167">
        <f t="shared" si="53"/>
        <v>0</v>
      </c>
      <c r="AR233" s="168" t="s">
        <v>246</v>
      </c>
      <c r="AT233" s="168" t="s">
        <v>168</v>
      </c>
      <c r="AU233" s="168" t="s">
        <v>21</v>
      </c>
      <c r="AY233" s="17" t="s">
        <v>166</v>
      </c>
      <c r="BE233" s="169">
        <f t="shared" si="54"/>
        <v>0</v>
      </c>
      <c r="BF233" s="169">
        <f t="shared" si="55"/>
        <v>0</v>
      </c>
      <c r="BG233" s="169">
        <f t="shared" si="56"/>
        <v>0</v>
      </c>
      <c r="BH233" s="169">
        <f t="shared" si="57"/>
        <v>0</v>
      </c>
      <c r="BI233" s="169">
        <f t="shared" si="58"/>
        <v>0</v>
      </c>
      <c r="BJ233" s="17" t="s">
        <v>21</v>
      </c>
      <c r="BK233" s="169">
        <f t="shared" si="59"/>
        <v>0</v>
      </c>
      <c r="BL233" s="17" t="s">
        <v>246</v>
      </c>
      <c r="BM233" s="168" t="s">
        <v>2435</v>
      </c>
    </row>
    <row r="234" spans="2:65" s="1" customFormat="1" ht="24" customHeight="1">
      <c r="B234" s="156"/>
      <c r="C234" s="157" t="s">
        <v>230</v>
      </c>
      <c r="D234" s="157" t="s">
        <v>168</v>
      </c>
      <c r="E234" s="158" t="s">
        <v>2436</v>
      </c>
      <c r="F234" s="159" t="s">
        <v>2437</v>
      </c>
      <c r="G234" s="160" t="s">
        <v>289</v>
      </c>
      <c r="H234" s="161">
        <v>10</v>
      </c>
      <c r="I234" s="162"/>
      <c r="J234" s="163">
        <f t="shared" si="50"/>
        <v>0</v>
      </c>
      <c r="K234" s="159" t="s">
        <v>1</v>
      </c>
      <c r="L234" s="32"/>
      <c r="M234" s="164" t="s">
        <v>1</v>
      </c>
      <c r="N234" s="165" t="s">
        <v>45</v>
      </c>
      <c r="O234" s="55"/>
      <c r="P234" s="166">
        <f t="shared" si="51"/>
        <v>0</v>
      </c>
      <c r="Q234" s="166">
        <v>0</v>
      </c>
      <c r="R234" s="166">
        <f t="shared" si="52"/>
        <v>0</v>
      </c>
      <c r="S234" s="166">
        <v>0</v>
      </c>
      <c r="T234" s="167">
        <f t="shared" si="53"/>
        <v>0</v>
      </c>
      <c r="AR234" s="168" t="s">
        <v>246</v>
      </c>
      <c r="AT234" s="168" t="s">
        <v>168</v>
      </c>
      <c r="AU234" s="168" t="s">
        <v>21</v>
      </c>
      <c r="AY234" s="17" t="s">
        <v>166</v>
      </c>
      <c r="BE234" s="169">
        <f t="shared" si="54"/>
        <v>0</v>
      </c>
      <c r="BF234" s="169">
        <f t="shared" si="55"/>
        <v>0</v>
      </c>
      <c r="BG234" s="169">
        <f t="shared" si="56"/>
        <v>0</v>
      </c>
      <c r="BH234" s="169">
        <f t="shared" si="57"/>
        <v>0</v>
      </c>
      <c r="BI234" s="169">
        <f t="shared" si="58"/>
        <v>0</v>
      </c>
      <c r="BJ234" s="17" t="s">
        <v>21</v>
      </c>
      <c r="BK234" s="169">
        <f t="shared" si="59"/>
        <v>0</v>
      </c>
      <c r="BL234" s="17" t="s">
        <v>246</v>
      </c>
      <c r="BM234" s="168" t="s">
        <v>2438</v>
      </c>
    </row>
    <row r="235" spans="2:65" s="1" customFormat="1" ht="24" customHeight="1">
      <c r="B235" s="156"/>
      <c r="C235" s="157" t="s">
        <v>429</v>
      </c>
      <c r="D235" s="157" t="s">
        <v>168</v>
      </c>
      <c r="E235" s="158" t="s">
        <v>2439</v>
      </c>
      <c r="F235" s="159" t="s">
        <v>2440</v>
      </c>
      <c r="G235" s="160" t="s">
        <v>289</v>
      </c>
      <c r="H235" s="161">
        <v>46</v>
      </c>
      <c r="I235" s="162"/>
      <c r="J235" s="163">
        <f t="shared" si="50"/>
        <v>0</v>
      </c>
      <c r="K235" s="159" t="s">
        <v>1</v>
      </c>
      <c r="L235" s="32"/>
      <c r="M235" s="164" t="s">
        <v>1</v>
      </c>
      <c r="N235" s="165" t="s">
        <v>45</v>
      </c>
      <c r="O235" s="55"/>
      <c r="P235" s="166">
        <f t="shared" si="51"/>
        <v>0</v>
      </c>
      <c r="Q235" s="166">
        <v>0</v>
      </c>
      <c r="R235" s="166">
        <f t="shared" si="52"/>
        <v>0</v>
      </c>
      <c r="S235" s="166">
        <v>0</v>
      </c>
      <c r="T235" s="167">
        <f t="shared" si="53"/>
        <v>0</v>
      </c>
      <c r="AR235" s="168" t="s">
        <v>246</v>
      </c>
      <c r="AT235" s="168" t="s">
        <v>168</v>
      </c>
      <c r="AU235" s="168" t="s">
        <v>21</v>
      </c>
      <c r="AY235" s="17" t="s">
        <v>166</v>
      </c>
      <c r="BE235" s="169">
        <f t="shared" si="54"/>
        <v>0</v>
      </c>
      <c r="BF235" s="169">
        <f t="shared" si="55"/>
        <v>0</v>
      </c>
      <c r="BG235" s="169">
        <f t="shared" si="56"/>
        <v>0</v>
      </c>
      <c r="BH235" s="169">
        <f t="shared" si="57"/>
        <v>0</v>
      </c>
      <c r="BI235" s="169">
        <f t="shared" si="58"/>
        <v>0</v>
      </c>
      <c r="BJ235" s="17" t="s">
        <v>21</v>
      </c>
      <c r="BK235" s="169">
        <f t="shared" si="59"/>
        <v>0</v>
      </c>
      <c r="BL235" s="17" t="s">
        <v>246</v>
      </c>
      <c r="BM235" s="168" t="s">
        <v>2441</v>
      </c>
    </row>
    <row r="236" spans="2:65" s="1" customFormat="1" ht="24" customHeight="1">
      <c r="B236" s="156"/>
      <c r="C236" s="157" t="s">
        <v>1173</v>
      </c>
      <c r="D236" s="157" t="s">
        <v>168</v>
      </c>
      <c r="E236" s="158" t="s">
        <v>2442</v>
      </c>
      <c r="F236" s="159" t="s">
        <v>2443</v>
      </c>
      <c r="G236" s="160" t="s">
        <v>289</v>
      </c>
      <c r="H236" s="161">
        <v>8</v>
      </c>
      <c r="I236" s="162"/>
      <c r="J236" s="163">
        <f t="shared" si="50"/>
        <v>0</v>
      </c>
      <c r="K236" s="159" t="s">
        <v>1</v>
      </c>
      <c r="L236" s="32"/>
      <c r="M236" s="164" t="s">
        <v>1</v>
      </c>
      <c r="N236" s="165" t="s">
        <v>45</v>
      </c>
      <c r="O236" s="55"/>
      <c r="P236" s="166">
        <f t="shared" si="51"/>
        <v>0</v>
      </c>
      <c r="Q236" s="166">
        <v>0</v>
      </c>
      <c r="R236" s="166">
        <f t="shared" si="52"/>
        <v>0</v>
      </c>
      <c r="S236" s="166">
        <v>0</v>
      </c>
      <c r="T236" s="167">
        <f t="shared" si="53"/>
        <v>0</v>
      </c>
      <c r="AR236" s="168" t="s">
        <v>246</v>
      </c>
      <c r="AT236" s="168" t="s">
        <v>168</v>
      </c>
      <c r="AU236" s="168" t="s">
        <v>21</v>
      </c>
      <c r="AY236" s="17" t="s">
        <v>166</v>
      </c>
      <c r="BE236" s="169">
        <f t="shared" si="54"/>
        <v>0</v>
      </c>
      <c r="BF236" s="169">
        <f t="shared" si="55"/>
        <v>0</v>
      </c>
      <c r="BG236" s="169">
        <f t="shared" si="56"/>
        <v>0</v>
      </c>
      <c r="BH236" s="169">
        <f t="shared" si="57"/>
        <v>0</v>
      </c>
      <c r="BI236" s="169">
        <f t="shared" si="58"/>
        <v>0</v>
      </c>
      <c r="BJ236" s="17" t="s">
        <v>21</v>
      </c>
      <c r="BK236" s="169">
        <f t="shared" si="59"/>
        <v>0</v>
      </c>
      <c r="BL236" s="17" t="s">
        <v>246</v>
      </c>
      <c r="BM236" s="168" t="s">
        <v>2444</v>
      </c>
    </row>
    <row r="237" spans="2:65" s="1" customFormat="1" ht="24" customHeight="1">
      <c r="B237" s="156"/>
      <c r="C237" s="157" t="s">
        <v>434</v>
      </c>
      <c r="D237" s="157" t="s">
        <v>168</v>
      </c>
      <c r="E237" s="158" t="s">
        <v>2445</v>
      </c>
      <c r="F237" s="159" t="s">
        <v>2446</v>
      </c>
      <c r="G237" s="160" t="s">
        <v>289</v>
      </c>
      <c r="H237" s="161">
        <v>7</v>
      </c>
      <c r="I237" s="162"/>
      <c r="J237" s="163">
        <f t="shared" si="50"/>
        <v>0</v>
      </c>
      <c r="K237" s="159" t="s">
        <v>1</v>
      </c>
      <c r="L237" s="32"/>
      <c r="M237" s="164" t="s">
        <v>1</v>
      </c>
      <c r="N237" s="165" t="s">
        <v>45</v>
      </c>
      <c r="O237" s="55"/>
      <c r="P237" s="166">
        <f t="shared" si="51"/>
        <v>0</v>
      </c>
      <c r="Q237" s="166">
        <v>0</v>
      </c>
      <c r="R237" s="166">
        <f t="shared" si="52"/>
        <v>0</v>
      </c>
      <c r="S237" s="166">
        <v>0</v>
      </c>
      <c r="T237" s="167">
        <f t="shared" si="53"/>
        <v>0</v>
      </c>
      <c r="AR237" s="168" t="s">
        <v>246</v>
      </c>
      <c r="AT237" s="168" t="s">
        <v>168</v>
      </c>
      <c r="AU237" s="168" t="s">
        <v>21</v>
      </c>
      <c r="AY237" s="17" t="s">
        <v>166</v>
      </c>
      <c r="BE237" s="169">
        <f t="shared" si="54"/>
        <v>0</v>
      </c>
      <c r="BF237" s="169">
        <f t="shared" si="55"/>
        <v>0</v>
      </c>
      <c r="BG237" s="169">
        <f t="shared" si="56"/>
        <v>0</v>
      </c>
      <c r="BH237" s="169">
        <f t="shared" si="57"/>
        <v>0</v>
      </c>
      <c r="BI237" s="169">
        <f t="shared" si="58"/>
        <v>0</v>
      </c>
      <c r="BJ237" s="17" t="s">
        <v>21</v>
      </c>
      <c r="BK237" s="169">
        <f t="shared" si="59"/>
        <v>0</v>
      </c>
      <c r="BL237" s="17" t="s">
        <v>246</v>
      </c>
      <c r="BM237" s="168" t="s">
        <v>2447</v>
      </c>
    </row>
    <row r="238" spans="2:65" s="1" customFormat="1" ht="24" customHeight="1">
      <c r="B238" s="156"/>
      <c r="C238" s="157" t="s">
        <v>1182</v>
      </c>
      <c r="D238" s="157" t="s">
        <v>168</v>
      </c>
      <c r="E238" s="158" t="s">
        <v>2448</v>
      </c>
      <c r="F238" s="159" t="s">
        <v>2449</v>
      </c>
      <c r="G238" s="160" t="s">
        <v>289</v>
      </c>
      <c r="H238" s="161">
        <v>130</v>
      </c>
      <c r="I238" s="162"/>
      <c r="J238" s="163">
        <f t="shared" si="50"/>
        <v>0</v>
      </c>
      <c r="K238" s="159" t="s">
        <v>1</v>
      </c>
      <c r="L238" s="32"/>
      <c r="M238" s="164" t="s">
        <v>1</v>
      </c>
      <c r="N238" s="165" t="s">
        <v>45</v>
      </c>
      <c r="O238" s="55"/>
      <c r="P238" s="166">
        <f t="shared" si="51"/>
        <v>0</v>
      </c>
      <c r="Q238" s="166">
        <v>0</v>
      </c>
      <c r="R238" s="166">
        <f t="shared" si="52"/>
        <v>0</v>
      </c>
      <c r="S238" s="166">
        <v>0</v>
      </c>
      <c r="T238" s="167">
        <f t="shared" si="53"/>
        <v>0</v>
      </c>
      <c r="AR238" s="168" t="s">
        <v>246</v>
      </c>
      <c r="AT238" s="168" t="s">
        <v>168</v>
      </c>
      <c r="AU238" s="168" t="s">
        <v>21</v>
      </c>
      <c r="AY238" s="17" t="s">
        <v>166</v>
      </c>
      <c r="BE238" s="169">
        <f t="shared" si="54"/>
        <v>0</v>
      </c>
      <c r="BF238" s="169">
        <f t="shared" si="55"/>
        <v>0</v>
      </c>
      <c r="BG238" s="169">
        <f t="shared" si="56"/>
        <v>0</v>
      </c>
      <c r="BH238" s="169">
        <f t="shared" si="57"/>
        <v>0</v>
      </c>
      <c r="BI238" s="169">
        <f t="shared" si="58"/>
        <v>0</v>
      </c>
      <c r="BJ238" s="17" t="s">
        <v>21</v>
      </c>
      <c r="BK238" s="169">
        <f t="shared" si="59"/>
        <v>0</v>
      </c>
      <c r="BL238" s="17" t="s">
        <v>246</v>
      </c>
      <c r="BM238" s="168" t="s">
        <v>2450</v>
      </c>
    </row>
    <row r="239" spans="2:65" s="1" customFormat="1" ht="24" customHeight="1">
      <c r="B239" s="156"/>
      <c r="C239" s="157" t="s">
        <v>1187</v>
      </c>
      <c r="D239" s="157" t="s">
        <v>168</v>
      </c>
      <c r="E239" s="158" t="s">
        <v>2451</v>
      </c>
      <c r="F239" s="159" t="s">
        <v>2452</v>
      </c>
      <c r="G239" s="160" t="s">
        <v>289</v>
      </c>
      <c r="H239" s="161">
        <v>10</v>
      </c>
      <c r="I239" s="162"/>
      <c r="J239" s="163">
        <f t="shared" si="50"/>
        <v>0</v>
      </c>
      <c r="K239" s="159" t="s">
        <v>1</v>
      </c>
      <c r="L239" s="32"/>
      <c r="M239" s="164" t="s">
        <v>1</v>
      </c>
      <c r="N239" s="165" t="s">
        <v>45</v>
      </c>
      <c r="O239" s="55"/>
      <c r="P239" s="166">
        <f t="shared" si="51"/>
        <v>0</v>
      </c>
      <c r="Q239" s="166">
        <v>0</v>
      </c>
      <c r="R239" s="166">
        <f t="shared" si="52"/>
        <v>0</v>
      </c>
      <c r="S239" s="166">
        <v>0</v>
      </c>
      <c r="T239" s="167">
        <f t="shared" si="53"/>
        <v>0</v>
      </c>
      <c r="AR239" s="168" t="s">
        <v>246</v>
      </c>
      <c r="AT239" s="168" t="s">
        <v>168</v>
      </c>
      <c r="AU239" s="168" t="s">
        <v>21</v>
      </c>
      <c r="AY239" s="17" t="s">
        <v>166</v>
      </c>
      <c r="BE239" s="169">
        <f t="shared" si="54"/>
        <v>0</v>
      </c>
      <c r="BF239" s="169">
        <f t="shared" si="55"/>
        <v>0</v>
      </c>
      <c r="BG239" s="169">
        <f t="shared" si="56"/>
        <v>0</v>
      </c>
      <c r="BH239" s="169">
        <f t="shared" si="57"/>
        <v>0</v>
      </c>
      <c r="BI239" s="169">
        <f t="shared" si="58"/>
        <v>0</v>
      </c>
      <c r="BJ239" s="17" t="s">
        <v>21</v>
      </c>
      <c r="BK239" s="169">
        <f t="shared" si="59"/>
        <v>0</v>
      </c>
      <c r="BL239" s="17" t="s">
        <v>246</v>
      </c>
      <c r="BM239" s="168" t="s">
        <v>2453</v>
      </c>
    </row>
    <row r="240" spans="2:65" s="1" customFormat="1" ht="16.5" customHeight="1">
      <c r="B240" s="156"/>
      <c r="C240" s="157" t="s">
        <v>244</v>
      </c>
      <c r="D240" s="157" t="s">
        <v>168</v>
      </c>
      <c r="E240" s="158" t="s">
        <v>2454</v>
      </c>
      <c r="F240" s="159" t="s">
        <v>2455</v>
      </c>
      <c r="G240" s="160" t="s">
        <v>223</v>
      </c>
      <c r="H240" s="161">
        <v>2</v>
      </c>
      <c r="I240" s="162"/>
      <c r="J240" s="163">
        <f t="shared" si="50"/>
        <v>0</v>
      </c>
      <c r="K240" s="159" t="s">
        <v>1</v>
      </c>
      <c r="L240" s="32"/>
      <c r="M240" s="164" t="s">
        <v>1</v>
      </c>
      <c r="N240" s="165" t="s">
        <v>45</v>
      </c>
      <c r="O240" s="55"/>
      <c r="P240" s="166">
        <f t="shared" si="51"/>
        <v>0</v>
      </c>
      <c r="Q240" s="166">
        <v>0</v>
      </c>
      <c r="R240" s="166">
        <f t="shared" si="52"/>
        <v>0</v>
      </c>
      <c r="S240" s="166">
        <v>0</v>
      </c>
      <c r="T240" s="167">
        <f t="shared" si="53"/>
        <v>0</v>
      </c>
      <c r="AR240" s="168" t="s">
        <v>246</v>
      </c>
      <c r="AT240" s="168" t="s">
        <v>168</v>
      </c>
      <c r="AU240" s="168" t="s">
        <v>21</v>
      </c>
      <c r="AY240" s="17" t="s">
        <v>166</v>
      </c>
      <c r="BE240" s="169">
        <f t="shared" si="54"/>
        <v>0</v>
      </c>
      <c r="BF240" s="169">
        <f t="shared" si="55"/>
        <v>0</v>
      </c>
      <c r="BG240" s="169">
        <f t="shared" si="56"/>
        <v>0</v>
      </c>
      <c r="BH240" s="169">
        <f t="shared" si="57"/>
        <v>0</v>
      </c>
      <c r="BI240" s="169">
        <f t="shared" si="58"/>
        <v>0</v>
      </c>
      <c r="BJ240" s="17" t="s">
        <v>21</v>
      </c>
      <c r="BK240" s="169">
        <f t="shared" si="59"/>
        <v>0</v>
      </c>
      <c r="BL240" s="17" t="s">
        <v>246</v>
      </c>
      <c r="BM240" s="168" t="s">
        <v>2456</v>
      </c>
    </row>
    <row r="241" spans="2:65" s="12" customFormat="1" ht="10.199999999999999">
      <c r="B241" s="170"/>
      <c r="D241" s="171" t="s">
        <v>175</v>
      </c>
      <c r="E241" s="172" t="s">
        <v>1</v>
      </c>
      <c r="F241" s="173" t="s">
        <v>88</v>
      </c>
      <c r="H241" s="174">
        <v>2</v>
      </c>
      <c r="I241" s="175"/>
      <c r="L241" s="170"/>
      <c r="M241" s="176"/>
      <c r="N241" s="177"/>
      <c r="O241" s="177"/>
      <c r="P241" s="177"/>
      <c r="Q241" s="177"/>
      <c r="R241" s="177"/>
      <c r="S241" s="177"/>
      <c r="T241" s="178"/>
      <c r="AT241" s="172" t="s">
        <v>175</v>
      </c>
      <c r="AU241" s="172" t="s">
        <v>21</v>
      </c>
      <c r="AV241" s="12" t="s">
        <v>88</v>
      </c>
      <c r="AW241" s="12" t="s">
        <v>36</v>
      </c>
      <c r="AX241" s="12" t="s">
        <v>80</v>
      </c>
      <c r="AY241" s="172" t="s">
        <v>166</v>
      </c>
    </row>
    <row r="242" spans="2:65" s="13" customFormat="1" ht="10.199999999999999">
      <c r="B242" s="194"/>
      <c r="D242" s="171" t="s">
        <v>175</v>
      </c>
      <c r="E242" s="195" t="s">
        <v>1</v>
      </c>
      <c r="F242" s="196" t="s">
        <v>367</v>
      </c>
      <c r="H242" s="197">
        <v>2</v>
      </c>
      <c r="I242" s="198"/>
      <c r="L242" s="194"/>
      <c r="M242" s="199"/>
      <c r="N242" s="200"/>
      <c r="O242" s="200"/>
      <c r="P242" s="200"/>
      <c r="Q242" s="200"/>
      <c r="R242" s="200"/>
      <c r="S242" s="200"/>
      <c r="T242" s="201"/>
      <c r="AT242" s="195" t="s">
        <v>175</v>
      </c>
      <c r="AU242" s="195" t="s">
        <v>21</v>
      </c>
      <c r="AV242" s="13" t="s">
        <v>173</v>
      </c>
      <c r="AW242" s="13" t="s">
        <v>36</v>
      </c>
      <c r="AX242" s="13" t="s">
        <v>21</v>
      </c>
      <c r="AY242" s="195" t="s">
        <v>166</v>
      </c>
    </row>
    <row r="243" spans="2:65" s="1" customFormat="1" ht="16.5" customHeight="1">
      <c r="B243" s="156"/>
      <c r="C243" s="157" t="s">
        <v>27</v>
      </c>
      <c r="D243" s="157" t="s">
        <v>168</v>
      </c>
      <c r="E243" s="158" t="s">
        <v>2457</v>
      </c>
      <c r="F243" s="159" t="s">
        <v>2458</v>
      </c>
      <c r="G243" s="160" t="s">
        <v>223</v>
      </c>
      <c r="H243" s="161">
        <v>2</v>
      </c>
      <c r="I243" s="162"/>
      <c r="J243" s="163">
        <f t="shared" ref="J243:J261" si="60">ROUND(I243*H243,2)</f>
        <v>0</v>
      </c>
      <c r="K243" s="159" t="s">
        <v>1</v>
      </c>
      <c r="L243" s="32"/>
      <c r="M243" s="164" t="s">
        <v>1</v>
      </c>
      <c r="N243" s="165" t="s">
        <v>45</v>
      </c>
      <c r="O243" s="55"/>
      <c r="P243" s="166">
        <f t="shared" ref="P243:P261" si="61">O243*H243</f>
        <v>0</v>
      </c>
      <c r="Q243" s="166">
        <v>0</v>
      </c>
      <c r="R243" s="166">
        <f t="shared" ref="R243:R261" si="62">Q243*H243</f>
        <v>0</v>
      </c>
      <c r="S243" s="166">
        <v>0</v>
      </c>
      <c r="T243" s="167">
        <f t="shared" ref="T243:T261" si="63">S243*H243</f>
        <v>0</v>
      </c>
      <c r="AR243" s="168" t="s">
        <v>246</v>
      </c>
      <c r="AT243" s="168" t="s">
        <v>168</v>
      </c>
      <c r="AU243" s="168" t="s">
        <v>21</v>
      </c>
      <c r="AY243" s="17" t="s">
        <v>166</v>
      </c>
      <c r="BE243" s="169">
        <f t="shared" ref="BE243:BE261" si="64">IF(N243="základní",J243,0)</f>
        <v>0</v>
      </c>
      <c r="BF243" s="169">
        <f t="shared" ref="BF243:BF261" si="65">IF(N243="snížená",J243,0)</f>
        <v>0</v>
      </c>
      <c r="BG243" s="169">
        <f t="shared" ref="BG243:BG261" si="66">IF(N243="zákl. přenesená",J243,0)</f>
        <v>0</v>
      </c>
      <c r="BH243" s="169">
        <f t="shared" ref="BH243:BH261" si="67">IF(N243="sníž. přenesená",J243,0)</f>
        <v>0</v>
      </c>
      <c r="BI243" s="169">
        <f t="shared" ref="BI243:BI261" si="68">IF(N243="nulová",J243,0)</f>
        <v>0</v>
      </c>
      <c r="BJ243" s="17" t="s">
        <v>21</v>
      </c>
      <c r="BK243" s="169">
        <f t="shared" ref="BK243:BK261" si="69">ROUND(I243*H243,2)</f>
        <v>0</v>
      </c>
      <c r="BL243" s="17" t="s">
        <v>246</v>
      </c>
      <c r="BM243" s="168" t="s">
        <v>2459</v>
      </c>
    </row>
    <row r="244" spans="2:65" s="1" customFormat="1" ht="16.5" customHeight="1">
      <c r="B244" s="156"/>
      <c r="C244" s="157" t="s">
        <v>1200</v>
      </c>
      <c r="D244" s="157" t="s">
        <v>168</v>
      </c>
      <c r="E244" s="158" t="s">
        <v>2460</v>
      </c>
      <c r="F244" s="159" t="s">
        <v>2461</v>
      </c>
      <c r="G244" s="160" t="s">
        <v>223</v>
      </c>
      <c r="H244" s="161">
        <v>1</v>
      </c>
      <c r="I244" s="162"/>
      <c r="J244" s="163">
        <f t="shared" si="60"/>
        <v>0</v>
      </c>
      <c r="K244" s="159" t="s">
        <v>1</v>
      </c>
      <c r="L244" s="32"/>
      <c r="M244" s="164" t="s">
        <v>1</v>
      </c>
      <c r="N244" s="165" t="s">
        <v>45</v>
      </c>
      <c r="O244" s="55"/>
      <c r="P244" s="166">
        <f t="shared" si="61"/>
        <v>0</v>
      </c>
      <c r="Q244" s="166">
        <v>0</v>
      </c>
      <c r="R244" s="166">
        <f t="shared" si="62"/>
        <v>0</v>
      </c>
      <c r="S244" s="166">
        <v>0</v>
      </c>
      <c r="T244" s="167">
        <f t="shared" si="63"/>
        <v>0</v>
      </c>
      <c r="AR244" s="168" t="s">
        <v>246</v>
      </c>
      <c r="AT244" s="168" t="s">
        <v>168</v>
      </c>
      <c r="AU244" s="168" t="s">
        <v>21</v>
      </c>
      <c r="AY244" s="17" t="s">
        <v>166</v>
      </c>
      <c r="BE244" s="169">
        <f t="shared" si="64"/>
        <v>0</v>
      </c>
      <c r="BF244" s="169">
        <f t="shared" si="65"/>
        <v>0</v>
      </c>
      <c r="BG244" s="169">
        <f t="shared" si="66"/>
        <v>0</v>
      </c>
      <c r="BH244" s="169">
        <f t="shared" si="67"/>
        <v>0</v>
      </c>
      <c r="BI244" s="169">
        <f t="shared" si="68"/>
        <v>0</v>
      </c>
      <c r="BJ244" s="17" t="s">
        <v>21</v>
      </c>
      <c r="BK244" s="169">
        <f t="shared" si="69"/>
        <v>0</v>
      </c>
      <c r="BL244" s="17" t="s">
        <v>246</v>
      </c>
      <c r="BM244" s="168" t="s">
        <v>2462</v>
      </c>
    </row>
    <row r="245" spans="2:65" s="1" customFormat="1" ht="16.5" customHeight="1">
      <c r="B245" s="156"/>
      <c r="C245" s="157" t="s">
        <v>1205</v>
      </c>
      <c r="D245" s="157" t="s">
        <v>168</v>
      </c>
      <c r="E245" s="158" t="s">
        <v>2463</v>
      </c>
      <c r="F245" s="159" t="s">
        <v>2464</v>
      </c>
      <c r="G245" s="160" t="s">
        <v>223</v>
      </c>
      <c r="H245" s="161">
        <v>1</v>
      </c>
      <c r="I245" s="162"/>
      <c r="J245" s="163">
        <f t="shared" si="60"/>
        <v>0</v>
      </c>
      <c r="K245" s="159" t="s">
        <v>1</v>
      </c>
      <c r="L245" s="32"/>
      <c r="M245" s="164" t="s">
        <v>1</v>
      </c>
      <c r="N245" s="165" t="s">
        <v>45</v>
      </c>
      <c r="O245" s="55"/>
      <c r="P245" s="166">
        <f t="shared" si="61"/>
        <v>0</v>
      </c>
      <c r="Q245" s="166">
        <v>0</v>
      </c>
      <c r="R245" s="166">
        <f t="shared" si="62"/>
        <v>0</v>
      </c>
      <c r="S245" s="166">
        <v>0</v>
      </c>
      <c r="T245" s="167">
        <f t="shared" si="63"/>
        <v>0</v>
      </c>
      <c r="AR245" s="168" t="s">
        <v>246</v>
      </c>
      <c r="AT245" s="168" t="s">
        <v>168</v>
      </c>
      <c r="AU245" s="168" t="s">
        <v>21</v>
      </c>
      <c r="AY245" s="17" t="s">
        <v>166</v>
      </c>
      <c r="BE245" s="169">
        <f t="shared" si="64"/>
        <v>0</v>
      </c>
      <c r="BF245" s="169">
        <f t="shared" si="65"/>
        <v>0</v>
      </c>
      <c r="BG245" s="169">
        <f t="shared" si="66"/>
        <v>0</v>
      </c>
      <c r="BH245" s="169">
        <f t="shared" si="67"/>
        <v>0</v>
      </c>
      <c r="BI245" s="169">
        <f t="shared" si="68"/>
        <v>0</v>
      </c>
      <c r="BJ245" s="17" t="s">
        <v>21</v>
      </c>
      <c r="BK245" s="169">
        <f t="shared" si="69"/>
        <v>0</v>
      </c>
      <c r="BL245" s="17" t="s">
        <v>246</v>
      </c>
      <c r="BM245" s="168" t="s">
        <v>2465</v>
      </c>
    </row>
    <row r="246" spans="2:65" s="1" customFormat="1" ht="16.5" customHeight="1">
      <c r="B246" s="156"/>
      <c r="C246" s="157" t="s">
        <v>1210</v>
      </c>
      <c r="D246" s="157" t="s">
        <v>168</v>
      </c>
      <c r="E246" s="158" t="s">
        <v>2466</v>
      </c>
      <c r="F246" s="159" t="s">
        <v>2467</v>
      </c>
      <c r="G246" s="160" t="s">
        <v>223</v>
      </c>
      <c r="H246" s="161">
        <v>1</v>
      </c>
      <c r="I246" s="162"/>
      <c r="J246" s="163">
        <f t="shared" si="60"/>
        <v>0</v>
      </c>
      <c r="K246" s="159" t="s">
        <v>1</v>
      </c>
      <c r="L246" s="32"/>
      <c r="M246" s="164" t="s">
        <v>1</v>
      </c>
      <c r="N246" s="165" t="s">
        <v>45</v>
      </c>
      <c r="O246" s="55"/>
      <c r="P246" s="166">
        <f t="shared" si="61"/>
        <v>0</v>
      </c>
      <c r="Q246" s="166">
        <v>0</v>
      </c>
      <c r="R246" s="166">
        <f t="shared" si="62"/>
        <v>0</v>
      </c>
      <c r="S246" s="166">
        <v>0</v>
      </c>
      <c r="T246" s="167">
        <f t="shared" si="63"/>
        <v>0</v>
      </c>
      <c r="AR246" s="168" t="s">
        <v>246</v>
      </c>
      <c r="AT246" s="168" t="s">
        <v>168</v>
      </c>
      <c r="AU246" s="168" t="s">
        <v>21</v>
      </c>
      <c r="AY246" s="17" t="s">
        <v>166</v>
      </c>
      <c r="BE246" s="169">
        <f t="shared" si="64"/>
        <v>0</v>
      </c>
      <c r="BF246" s="169">
        <f t="shared" si="65"/>
        <v>0</v>
      </c>
      <c r="BG246" s="169">
        <f t="shared" si="66"/>
        <v>0</v>
      </c>
      <c r="BH246" s="169">
        <f t="shared" si="67"/>
        <v>0</v>
      </c>
      <c r="BI246" s="169">
        <f t="shared" si="68"/>
        <v>0</v>
      </c>
      <c r="BJ246" s="17" t="s">
        <v>21</v>
      </c>
      <c r="BK246" s="169">
        <f t="shared" si="69"/>
        <v>0</v>
      </c>
      <c r="BL246" s="17" t="s">
        <v>246</v>
      </c>
      <c r="BM246" s="168" t="s">
        <v>2468</v>
      </c>
    </row>
    <row r="247" spans="2:65" s="1" customFormat="1" ht="16.5" customHeight="1">
      <c r="B247" s="156"/>
      <c r="C247" s="157" t="s">
        <v>1214</v>
      </c>
      <c r="D247" s="157" t="s">
        <v>168</v>
      </c>
      <c r="E247" s="158" t="s">
        <v>2469</v>
      </c>
      <c r="F247" s="159" t="s">
        <v>2470</v>
      </c>
      <c r="G247" s="160" t="s">
        <v>223</v>
      </c>
      <c r="H247" s="161">
        <v>2</v>
      </c>
      <c r="I247" s="162"/>
      <c r="J247" s="163">
        <f t="shared" si="60"/>
        <v>0</v>
      </c>
      <c r="K247" s="159" t="s">
        <v>1</v>
      </c>
      <c r="L247" s="32"/>
      <c r="M247" s="164" t="s">
        <v>1</v>
      </c>
      <c r="N247" s="165" t="s">
        <v>45</v>
      </c>
      <c r="O247" s="55"/>
      <c r="P247" s="166">
        <f t="shared" si="61"/>
        <v>0</v>
      </c>
      <c r="Q247" s="166">
        <v>0</v>
      </c>
      <c r="R247" s="166">
        <f t="shared" si="62"/>
        <v>0</v>
      </c>
      <c r="S247" s="166">
        <v>0</v>
      </c>
      <c r="T247" s="167">
        <f t="shared" si="63"/>
        <v>0</v>
      </c>
      <c r="AR247" s="168" t="s">
        <v>246</v>
      </c>
      <c r="AT247" s="168" t="s">
        <v>168</v>
      </c>
      <c r="AU247" s="168" t="s">
        <v>21</v>
      </c>
      <c r="AY247" s="17" t="s">
        <v>166</v>
      </c>
      <c r="BE247" s="169">
        <f t="shared" si="64"/>
        <v>0</v>
      </c>
      <c r="BF247" s="169">
        <f t="shared" si="65"/>
        <v>0</v>
      </c>
      <c r="BG247" s="169">
        <f t="shared" si="66"/>
        <v>0</v>
      </c>
      <c r="BH247" s="169">
        <f t="shared" si="67"/>
        <v>0</v>
      </c>
      <c r="BI247" s="169">
        <f t="shared" si="68"/>
        <v>0</v>
      </c>
      <c r="BJ247" s="17" t="s">
        <v>21</v>
      </c>
      <c r="BK247" s="169">
        <f t="shared" si="69"/>
        <v>0</v>
      </c>
      <c r="BL247" s="17" t="s">
        <v>246</v>
      </c>
      <c r="BM247" s="168" t="s">
        <v>2471</v>
      </c>
    </row>
    <row r="248" spans="2:65" s="1" customFormat="1" ht="16.5" customHeight="1">
      <c r="B248" s="156"/>
      <c r="C248" s="157" t="s">
        <v>1219</v>
      </c>
      <c r="D248" s="157" t="s">
        <v>168</v>
      </c>
      <c r="E248" s="158" t="s">
        <v>2472</v>
      </c>
      <c r="F248" s="159" t="s">
        <v>2473</v>
      </c>
      <c r="G248" s="160" t="s">
        <v>223</v>
      </c>
      <c r="H248" s="161">
        <v>2</v>
      </c>
      <c r="I248" s="162"/>
      <c r="J248" s="163">
        <f t="shared" si="60"/>
        <v>0</v>
      </c>
      <c r="K248" s="159" t="s">
        <v>1</v>
      </c>
      <c r="L248" s="32"/>
      <c r="M248" s="164" t="s">
        <v>1</v>
      </c>
      <c r="N248" s="165" t="s">
        <v>45</v>
      </c>
      <c r="O248" s="55"/>
      <c r="P248" s="166">
        <f t="shared" si="61"/>
        <v>0</v>
      </c>
      <c r="Q248" s="166">
        <v>0</v>
      </c>
      <c r="R248" s="166">
        <f t="shared" si="62"/>
        <v>0</v>
      </c>
      <c r="S248" s="166">
        <v>0</v>
      </c>
      <c r="T248" s="167">
        <f t="shared" si="63"/>
        <v>0</v>
      </c>
      <c r="AR248" s="168" t="s">
        <v>246</v>
      </c>
      <c r="AT248" s="168" t="s">
        <v>168</v>
      </c>
      <c r="AU248" s="168" t="s">
        <v>21</v>
      </c>
      <c r="AY248" s="17" t="s">
        <v>166</v>
      </c>
      <c r="BE248" s="169">
        <f t="shared" si="64"/>
        <v>0</v>
      </c>
      <c r="BF248" s="169">
        <f t="shared" si="65"/>
        <v>0</v>
      </c>
      <c r="BG248" s="169">
        <f t="shared" si="66"/>
        <v>0</v>
      </c>
      <c r="BH248" s="169">
        <f t="shared" si="67"/>
        <v>0</v>
      </c>
      <c r="BI248" s="169">
        <f t="shared" si="68"/>
        <v>0</v>
      </c>
      <c r="BJ248" s="17" t="s">
        <v>21</v>
      </c>
      <c r="BK248" s="169">
        <f t="shared" si="69"/>
        <v>0</v>
      </c>
      <c r="BL248" s="17" t="s">
        <v>246</v>
      </c>
      <c r="BM248" s="168" t="s">
        <v>2474</v>
      </c>
    </row>
    <row r="249" spans="2:65" s="1" customFormat="1" ht="16.5" customHeight="1">
      <c r="B249" s="156"/>
      <c r="C249" s="157" t="s">
        <v>1224</v>
      </c>
      <c r="D249" s="157" t="s">
        <v>168</v>
      </c>
      <c r="E249" s="158" t="s">
        <v>2475</v>
      </c>
      <c r="F249" s="159" t="s">
        <v>2476</v>
      </c>
      <c r="G249" s="160" t="s">
        <v>223</v>
      </c>
      <c r="H249" s="161">
        <v>2</v>
      </c>
      <c r="I249" s="162"/>
      <c r="J249" s="163">
        <f t="shared" si="60"/>
        <v>0</v>
      </c>
      <c r="K249" s="159" t="s">
        <v>1</v>
      </c>
      <c r="L249" s="32"/>
      <c r="M249" s="164" t="s">
        <v>1</v>
      </c>
      <c r="N249" s="165" t="s">
        <v>45</v>
      </c>
      <c r="O249" s="55"/>
      <c r="P249" s="166">
        <f t="shared" si="61"/>
        <v>0</v>
      </c>
      <c r="Q249" s="166">
        <v>0</v>
      </c>
      <c r="R249" s="166">
        <f t="shared" si="62"/>
        <v>0</v>
      </c>
      <c r="S249" s="166">
        <v>0</v>
      </c>
      <c r="T249" s="167">
        <f t="shared" si="63"/>
        <v>0</v>
      </c>
      <c r="AR249" s="168" t="s">
        <v>246</v>
      </c>
      <c r="AT249" s="168" t="s">
        <v>168</v>
      </c>
      <c r="AU249" s="168" t="s">
        <v>21</v>
      </c>
      <c r="AY249" s="17" t="s">
        <v>166</v>
      </c>
      <c r="BE249" s="169">
        <f t="shared" si="64"/>
        <v>0</v>
      </c>
      <c r="BF249" s="169">
        <f t="shared" si="65"/>
        <v>0</v>
      </c>
      <c r="BG249" s="169">
        <f t="shared" si="66"/>
        <v>0</v>
      </c>
      <c r="BH249" s="169">
        <f t="shared" si="67"/>
        <v>0</v>
      </c>
      <c r="BI249" s="169">
        <f t="shared" si="68"/>
        <v>0</v>
      </c>
      <c r="BJ249" s="17" t="s">
        <v>21</v>
      </c>
      <c r="BK249" s="169">
        <f t="shared" si="69"/>
        <v>0</v>
      </c>
      <c r="BL249" s="17" t="s">
        <v>246</v>
      </c>
      <c r="BM249" s="168" t="s">
        <v>2477</v>
      </c>
    </row>
    <row r="250" spans="2:65" s="1" customFormat="1" ht="16.5" customHeight="1">
      <c r="B250" s="156"/>
      <c r="C250" s="157" t="s">
        <v>1228</v>
      </c>
      <c r="D250" s="157" t="s">
        <v>168</v>
      </c>
      <c r="E250" s="158" t="s">
        <v>2478</v>
      </c>
      <c r="F250" s="159" t="s">
        <v>2479</v>
      </c>
      <c r="G250" s="160" t="s">
        <v>223</v>
      </c>
      <c r="H250" s="161">
        <v>6</v>
      </c>
      <c r="I250" s="162"/>
      <c r="J250" s="163">
        <f t="shared" si="60"/>
        <v>0</v>
      </c>
      <c r="K250" s="159" t="s">
        <v>1</v>
      </c>
      <c r="L250" s="32"/>
      <c r="M250" s="164" t="s">
        <v>1</v>
      </c>
      <c r="N250" s="165" t="s">
        <v>45</v>
      </c>
      <c r="O250" s="55"/>
      <c r="P250" s="166">
        <f t="shared" si="61"/>
        <v>0</v>
      </c>
      <c r="Q250" s="166">
        <v>0</v>
      </c>
      <c r="R250" s="166">
        <f t="shared" si="62"/>
        <v>0</v>
      </c>
      <c r="S250" s="166">
        <v>0</v>
      </c>
      <c r="T250" s="167">
        <f t="shared" si="63"/>
        <v>0</v>
      </c>
      <c r="AR250" s="168" t="s">
        <v>246</v>
      </c>
      <c r="AT250" s="168" t="s">
        <v>168</v>
      </c>
      <c r="AU250" s="168" t="s">
        <v>21</v>
      </c>
      <c r="AY250" s="17" t="s">
        <v>166</v>
      </c>
      <c r="BE250" s="169">
        <f t="shared" si="64"/>
        <v>0</v>
      </c>
      <c r="BF250" s="169">
        <f t="shared" si="65"/>
        <v>0</v>
      </c>
      <c r="BG250" s="169">
        <f t="shared" si="66"/>
        <v>0</v>
      </c>
      <c r="BH250" s="169">
        <f t="shared" si="67"/>
        <v>0</v>
      </c>
      <c r="BI250" s="169">
        <f t="shared" si="68"/>
        <v>0</v>
      </c>
      <c r="BJ250" s="17" t="s">
        <v>21</v>
      </c>
      <c r="BK250" s="169">
        <f t="shared" si="69"/>
        <v>0</v>
      </c>
      <c r="BL250" s="17" t="s">
        <v>246</v>
      </c>
      <c r="BM250" s="168" t="s">
        <v>2480</v>
      </c>
    </row>
    <row r="251" spans="2:65" s="1" customFormat="1" ht="16.5" customHeight="1">
      <c r="B251" s="156"/>
      <c r="C251" s="157" t="s">
        <v>1233</v>
      </c>
      <c r="D251" s="157" t="s">
        <v>168</v>
      </c>
      <c r="E251" s="158" t="s">
        <v>2481</v>
      </c>
      <c r="F251" s="159" t="s">
        <v>2482</v>
      </c>
      <c r="G251" s="160" t="s">
        <v>223</v>
      </c>
      <c r="H251" s="161">
        <v>4</v>
      </c>
      <c r="I251" s="162"/>
      <c r="J251" s="163">
        <f t="shared" si="60"/>
        <v>0</v>
      </c>
      <c r="K251" s="159" t="s">
        <v>1</v>
      </c>
      <c r="L251" s="32"/>
      <c r="M251" s="164" t="s">
        <v>1</v>
      </c>
      <c r="N251" s="165" t="s">
        <v>45</v>
      </c>
      <c r="O251" s="55"/>
      <c r="P251" s="166">
        <f t="shared" si="61"/>
        <v>0</v>
      </c>
      <c r="Q251" s="166">
        <v>0</v>
      </c>
      <c r="R251" s="166">
        <f t="shared" si="62"/>
        <v>0</v>
      </c>
      <c r="S251" s="166">
        <v>0</v>
      </c>
      <c r="T251" s="167">
        <f t="shared" si="63"/>
        <v>0</v>
      </c>
      <c r="AR251" s="168" t="s">
        <v>246</v>
      </c>
      <c r="AT251" s="168" t="s">
        <v>168</v>
      </c>
      <c r="AU251" s="168" t="s">
        <v>21</v>
      </c>
      <c r="AY251" s="17" t="s">
        <v>166</v>
      </c>
      <c r="BE251" s="169">
        <f t="shared" si="64"/>
        <v>0</v>
      </c>
      <c r="BF251" s="169">
        <f t="shared" si="65"/>
        <v>0</v>
      </c>
      <c r="BG251" s="169">
        <f t="shared" si="66"/>
        <v>0</v>
      </c>
      <c r="BH251" s="169">
        <f t="shared" si="67"/>
        <v>0</v>
      </c>
      <c r="BI251" s="169">
        <f t="shared" si="68"/>
        <v>0</v>
      </c>
      <c r="BJ251" s="17" t="s">
        <v>21</v>
      </c>
      <c r="BK251" s="169">
        <f t="shared" si="69"/>
        <v>0</v>
      </c>
      <c r="BL251" s="17" t="s">
        <v>246</v>
      </c>
      <c r="BM251" s="168" t="s">
        <v>2483</v>
      </c>
    </row>
    <row r="252" spans="2:65" s="1" customFormat="1" ht="16.5" customHeight="1">
      <c r="B252" s="156"/>
      <c r="C252" s="157" t="s">
        <v>1237</v>
      </c>
      <c r="D252" s="157" t="s">
        <v>168</v>
      </c>
      <c r="E252" s="158" t="s">
        <v>2484</v>
      </c>
      <c r="F252" s="159" t="s">
        <v>2485</v>
      </c>
      <c r="G252" s="160" t="s">
        <v>223</v>
      </c>
      <c r="H252" s="161">
        <v>1</v>
      </c>
      <c r="I252" s="162"/>
      <c r="J252" s="163">
        <f t="shared" si="60"/>
        <v>0</v>
      </c>
      <c r="K252" s="159" t="s">
        <v>1</v>
      </c>
      <c r="L252" s="32"/>
      <c r="M252" s="164" t="s">
        <v>1</v>
      </c>
      <c r="N252" s="165" t="s">
        <v>45</v>
      </c>
      <c r="O252" s="55"/>
      <c r="P252" s="166">
        <f t="shared" si="61"/>
        <v>0</v>
      </c>
      <c r="Q252" s="166">
        <v>0</v>
      </c>
      <c r="R252" s="166">
        <f t="shared" si="62"/>
        <v>0</v>
      </c>
      <c r="S252" s="166">
        <v>0</v>
      </c>
      <c r="T252" s="167">
        <f t="shared" si="63"/>
        <v>0</v>
      </c>
      <c r="AR252" s="168" t="s">
        <v>246</v>
      </c>
      <c r="AT252" s="168" t="s">
        <v>168</v>
      </c>
      <c r="AU252" s="168" t="s">
        <v>21</v>
      </c>
      <c r="AY252" s="17" t="s">
        <v>166</v>
      </c>
      <c r="BE252" s="169">
        <f t="shared" si="64"/>
        <v>0</v>
      </c>
      <c r="BF252" s="169">
        <f t="shared" si="65"/>
        <v>0</v>
      </c>
      <c r="BG252" s="169">
        <f t="shared" si="66"/>
        <v>0</v>
      </c>
      <c r="BH252" s="169">
        <f t="shared" si="67"/>
        <v>0</v>
      </c>
      <c r="BI252" s="169">
        <f t="shared" si="68"/>
        <v>0</v>
      </c>
      <c r="BJ252" s="17" t="s">
        <v>21</v>
      </c>
      <c r="BK252" s="169">
        <f t="shared" si="69"/>
        <v>0</v>
      </c>
      <c r="BL252" s="17" t="s">
        <v>246</v>
      </c>
      <c r="BM252" s="168" t="s">
        <v>2486</v>
      </c>
    </row>
    <row r="253" spans="2:65" s="1" customFormat="1" ht="16.5" customHeight="1">
      <c r="B253" s="156"/>
      <c r="C253" s="157" t="s">
        <v>1241</v>
      </c>
      <c r="D253" s="157" t="s">
        <v>168</v>
      </c>
      <c r="E253" s="158" t="s">
        <v>2487</v>
      </c>
      <c r="F253" s="159" t="s">
        <v>2488</v>
      </c>
      <c r="G253" s="160" t="s">
        <v>289</v>
      </c>
      <c r="H253" s="161">
        <v>140</v>
      </c>
      <c r="I253" s="162"/>
      <c r="J253" s="163">
        <f t="shared" si="60"/>
        <v>0</v>
      </c>
      <c r="K253" s="159" t="s">
        <v>1</v>
      </c>
      <c r="L253" s="32"/>
      <c r="M253" s="164" t="s">
        <v>1</v>
      </c>
      <c r="N253" s="165" t="s">
        <v>45</v>
      </c>
      <c r="O253" s="55"/>
      <c r="P253" s="166">
        <f t="shared" si="61"/>
        <v>0</v>
      </c>
      <c r="Q253" s="166">
        <v>0</v>
      </c>
      <c r="R253" s="166">
        <f t="shared" si="62"/>
        <v>0</v>
      </c>
      <c r="S253" s="166">
        <v>0</v>
      </c>
      <c r="T253" s="167">
        <f t="shared" si="63"/>
        <v>0</v>
      </c>
      <c r="AR253" s="168" t="s">
        <v>246</v>
      </c>
      <c r="AT253" s="168" t="s">
        <v>168</v>
      </c>
      <c r="AU253" s="168" t="s">
        <v>21</v>
      </c>
      <c r="AY253" s="17" t="s">
        <v>166</v>
      </c>
      <c r="BE253" s="169">
        <f t="shared" si="64"/>
        <v>0</v>
      </c>
      <c r="BF253" s="169">
        <f t="shared" si="65"/>
        <v>0</v>
      </c>
      <c r="BG253" s="169">
        <f t="shared" si="66"/>
        <v>0</v>
      </c>
      <c r="BH253" s="169">
        <f t="shared" si="67"/>
        <v>0</v>
      </c>
      <c r="BI253" s="169">
        <f t="shared" si="68"/>
        <v>0</v>
      </c>
      <c r="BJ253" s="17" t="s">
        <v>21</v>
      </c>
      <c r="BK253" s="169">
        <f t="shared" si="69"/>
        <v>0</v>
      </c>
      <c r="BL253" s="17" t="s">
        <v>246</v>
      </c>
      <c r="BM253" s="168" t="s">
        <v>2489</v>
      </c>
    </row>
    <row r="254" spans="2:65" s="1" customFormat="1" ht="16.5" customHeight="1">
      <c r="B254" s="156"/>
      <c r="C254" s="157" t="s">
        <v>1246</v>
      </c>
      <c r="D254" s="157" t="s">
        <v>168</v>
      </c>
      <c r="E254" s="158" t="s">
        <v>2490</v>
      </c>
      <c r="F254" s="159" t="s">
        <v>2491</v>
      </c>
      <c r="G254" s="160" t="s">
        <v>289</v>
      </c>
      <c r="H254" s="161">
        <v>140</v>
      </c>
      <c r="I254" s="162"/>
      <c r="J254" s="163">
        <f t="shared" si="60"/>
        <v>0</v>
      </c>
      <c r="K254" s="159" t="s">
        <v>1</v>
      </c>
      <c r="L254" s="32"/>
      <c r="M254" s="164" t="s">
        <v>1</v>
      </c>
      <c r="N254" s="165" t="s">
        <v>45</v>
      </c>
      <c r="O254" s="55"/>
      <c r="P254" s="166">
        <f t="shared" si="61"/>
        <v>0</v>
      </c>
      <c r="Q254" s="166">
        <v>0</v>
      </c>
      <c r="R254" s="166">
        <f t="shared" si="62"/>
        <v>0</v>
      </c>
      <c r="S254" s="166">
        <v>0</v>
      </c>
      <c r="T254" s="167">
        <f t="shared" si="63"/>
        <v>0</v>
      </c>
      <c r="AR254" s="168" t="s">
        <v>246</v>
      </c>
      <c r="AT254" s="168" t="s">
        <v>168</v>
      </c>
      <c r="AU254" s="168" t="s">
        <v>21</v>
      </c>
      <c r="AY254" s="17" t="s">
        <v>166</v>
      </c>
      <c r="BE254" s="169">
        <f t="shared" si="64"/>
        <v>0</v>
      </c>
      <c r="BF254" s="169">
        <f t="shared" si="65"/>
        <v>0</v>
      </c>
      <c r="BG254" s="169">
        <f t="shared" si="66"/>
        <v>0</v>
      </c>
      <c r="BH254" s="169">
        <f t="shared" si="67"/>
        <v>0</v>
      </c>
      <c r="BI254" s="169">
        <f t="shared" si="68"/>
        <v>0</v>
      </c>
      <c r="BJ254" s="17" t="s">
        <v>21</v>
      </c>
      <c r="BK254" s="169">
        <f t="shared" si="69"/>
        <v>0</v>
      </c>
      <c r="BL254" s="17" t="s">
        <v>246</v>
      </c>
      <c r="BM254" s="168" t="s">
        <v>2492</v>
      </c>
    </row>
    <row r="255" spans="2:65" s="1" customFormat="1" ht="16.5" customHeight="1">
      <c r="B255" s="156"/>
      <c r="C255" s="157" t="s">
        <v>1250</v>
      </c>
      <c r="D255" s="157" t="s">
        <v>168</v>
      </c>
      <c r="E255" s="158" t="s">
        <v>2493</v>
      </c>
      <c r="F255" s="159" t="s">
        <v>2494</v>
      </c>
      <c r="G255" s="160" t="s">
        <v>223</v>
      </c>
      <c r="H255" s="161">
        <v>24</v>
      </c>
      <c r="I255" s="162"/>
      <c r="J255" s="163">
        <f t="shared" si="60"/>
        <v>0</v>
      </c>
      <c r="K255" s="159" t="s">
        <v>1</v>
      </c>
      <c r="L255" s="32"/>
      <c r="M255" s="164" t="s">
        <v>1</v>
      </c>
      <c r="N255" s="165" t="s">
        <v>45</v>
      </c>
      <c r="O255" s="55"/>
      <c r="P255" s="166">
        <f t="shared" si="61"/>
        <v>0</v>
      </c>
      <c r="Q255" s="166">
        <v>0</v>
      </c>
      <c r="R255" s="166">
        <f t="shared" si="62"/>
        <v>0</v>
      </c>
      <c r="S255" s="166">
        <v>0</v>
      </c>
      <c r="T255" s="167">
        <f t="shared" si="63"/>
        <v>0</v>
      </c>
      <c r="AR255" s="168" t="s">
        <v>246</v>
      </c>
      <c r="AT255" s="168" t="s">
        <v>168</v>
      </c>
      <c r="AU255" s="168" t="s">
        <v>21</v>
      </c>
      <c r="AY255" s="17" t="s">
        <v>166</v>
      </c>
      <c r="BE255" s="169">
        <f t="shared" si="64"/>
        <v>0</v>
      </c>
      <c r="BF255" s="169">
        <f t="shared" si="65"/>
        <v>0</v>
      </c>
      <c r="BG255" s="169">
        <f t="shared" si="66"/>
        <v>0</v>
      </c>
      <c r="BH255" s="169">
        <f t="shared" si="67"/>
        <v>0</v>
      </c>
      <c r="BI255" s="169">
        <f t="shared" si="68"/>
        <v>0</v>
      </c>
      <c r="BJ255" s="17" t="s">
        <v>21</v>
      </c>
      <c r="BK255" s="169">
        <f t="shared" si="69"/>
        <v>0</v>
      </c>
      <c r="BL255" s="17" t="s">
        <v>246</v>
      </c>
      <c r="BM255" s="168" t="s">
        <v>2495</v>
      </c>
    </row>
    <row r="256" spans="2:65" s="1" customFormat="1" ht="16.5" customHeight="1">
      <c r="B256" s="156"/>
      <c r="C256" s="157" t="s">
        <v>1254</v>
      </c>
      <c r="D256" s="157" t="s">
        <v>168</v>
      </c>
      <c r="E256" s="158" t="s">
        <v>2496</v>
      </c>
      <c r="F256" s="159" t="s">
        <v>2497</v>
      </c>
      <c r="G256" s="160" t="s">
        <v>223</v>
      </c>
      <c r="H256" s="161">
        <v>2</v>
      </c>
      <c r="I256" s="162"/>
      <c r="J256" s="163">
        <f t="shared" si="60"/>
        <v>0</v>
      </c>
      <c r="K256" s="159" t="s">
        <v>1</v>
      </c>
      <c r="L256" s="32"/>
      <c r="M256" s="164" t="s">
        <v>1</v>
      </c>
      <c r="N256" s="165" t="s">
        <v>45</v>
      </c>
      <c r="O256" s="55"/>
      <c r="P256" s="166">
        <f t="shared" si="61"/>
        <v>0</v>
      </c>
      <c r="Q256" s="166">
        <v>0</v>
      </c>
      <c r="R256" s="166">
        <f t="shared" si="62"/>
        <v>0</v>
      </c>
      <c r="S256" s="166">
        <v>0</v>
      </c>
      <c r="T256" s="167">
        <f t="shared" si="63"/>
        <v>0</v>
      </c>
      <c r="AR256" s="168" t="s">
        <v>246</v>
      </c>
      <c r="AT256" s="168" t="s">
        <v>168</v>
      </c>
      <c r="AU256" s="168" t="s">
        <v>21</v>
      </c>
      <c r="AY256" s="17" t="s">
        <v>166</v>
      </c>
      <c r="BE256" s="169">
        <f t="shared" si="64"/>
        <v>0</v>
      </c>
      <c r="BF256" s="169">
        <f t="shared" si="65"/>
        <v>0</v>
      </c>
      <c r="BG256" s="169">
        <f t="shared" si="66"/>
        <v>0</v>
      </c>
      <c r="BH256" s="169">
        <f t="shared" si="67"/>
        <v>0</v>
      </c>
      <c r="BI256" s="169">
        <f t="shared" si="68"/>
        <v>0</v>
      </c>
      <c r="BJ256" s="17" t="s">
        <v>21</v>
      </c>
      <c r="BK256" s="169">
        <f t="shared" si="69"/>
        <v>0</v>
      </c>
      <c r="BL256" s="17" t="s">
        <v>246</v>
      </c>
      <c r="BM256" s="168" t="s">
        <v>2498</v>
      </c>
    </row>
    <row r="257" spans="2:65" s="1" customFormat="1" ht="16.5" customHeight="1">
      <c r="B257" s="156"/>
      <c r="C257" s="157" t="s">
        <v>1259</v>
      </c>
      <c r="D257" s="157" t="s">
        <v>168</v>
      </c>
      <c r="E257" s="158" t="s">
        <v>2499</v>
      </c>
      <c r="F257" s="159" t="s">
        <v>2500</v>
      </c>
      <c r="G257" s="160" t="s">
        <v>223</v>
      </c>
      <c r="H257" s="161">
        <v>1</v>
      </c>
      <c r="I257" s="162"/>
      <c r="J257" s="163">
        <f t="shared" si="60"/>
        <v>0</v>
      </c>
      <c r="K257" s="159" t="s">
        <v>1</v>
      </c>
      <c r="L257" s="32"/>
      <c r="M257" s="164" t="s">
        <v>1</v>
      </c>
      <c r="N257" s="165" t="s">
        <v>45</v>
      </c>
      <c r="O257" s="55"/>
      <c r="P257" s="166">
        <f t="shared" si="61"/>
        <v>0</v>
      </c>
      <c r="Q257" s="166">
        <v>0</v>
      </c>
      <c r="R257" s="166">
        <f t="shared" si="62"/>
        <v>0</v>
      </c>
      <c r="S257" s="166">
        <v>0</v>
      </c>
      <c r="T257" s="167">
        <f t="shared" si="63"/>
        <v>0</v>
      </c>
      <c r="AR257" s="168" t="s">
        <v>246</v>
      </c>
      <c r="AT257" s="168" t="s">
        <v>168</v>
      </c>
      <c r="AU257" s="168" t="s">
        <v>21</v>
      </c>
      <c r="AY257" s="17" t="s">
        <v>166</v>
      </c>
      <c r="BE257" s="169">
        <f t="shared" si="64"/>
        <v>0</v>
      </c>
      <c r="BF257" s="169">
        <f t="shared" si="65"/>
        <v>0</v>
      </c>
      <c r="BG257" s="169">
        <f t="shared" si="66"/>
        <v>0</v>
      </c>
      <c r="BH257" s="169">
        <f t="shared" si="67"/>
        <v>0</v>
      </c>
      <c r="BI257" s="169">
        <f t="shared" si="68"/>
        <v>0</v>
      </c>
      <c r="BJ257" s="17" t="s">
        <v>21</v>
      </c>
      <c r="BK257" s="169">
        <f t="shared" si="69"/>
        <v>0</v>
      </c>
      <c r="BL257" s="17" t="s">
        <v>246</v>
      </c>
      <c r="BM257" s="168" t="s">
        <v>2501</v>
      </c>
    </row>
    <row r="258" spans="2:65" s="1" customFormat="1" ht="16.5" customHeight="1">
      <c r="B258" s="156"/>
      <c r="C258" s="157" t="s">
        <v>580</v>
      </c>
      <c r="D258" s="157" t="s">
        <v>168</v>
      </c>
      <c r="E258" s="158" t="s">
        <v>2502</v>
      </c>
      <c r="F258" s="159" t="s">
        <v>2503</v>
      </c>
      <c r="G258" s="160" t="s">
        <v>223</v>
      </c>
      <c r="H258" s="161">
        <v>1</v>
      </c>
      <c r="I258" s="162"/>
      <c r="J258" s="163">
        <f t="shared" si="60"/>
        <v>0</v>
      </c>
      <c r="K258" s="159" t="s">
        <v>1</v>
      </c>
      <c r="L258" s="32"/>
      <c r="M258" s="164" t="s">
        <v>1</v>
      </c>
      <c r="N258" s="165" t="s">
        <v>45</v>
      </c>
      <c r="O258" s="55"/>
      <c r="P258" s="166">
        <f t="shared" si="61"/>
        <v>0</v>
      </c>
      <c r="Q258" s="166">
        <v>0</v>
      </c>
      <c r="R258" s="166">
        <f t="shared" si="62"/>
        <v>0</v>
      </c>
      <c r="S258" s="166">
        <v>0</v>
      </c>
      <c r="T258" s="167">
        <f t="shared" si="63"/>
        <v>0</v>
      </c>
      <c r="AR258" s="168" t="s">
        <v>246</v>
      </c>
      <c r="AT258" s="168" t="s">
        <v>168</v>
      </c>
      <c r="AU258" s="168" t="s">
        <v>21</v>
      </c>
      <c r="AY258" s="17" t="s">
        <v>166</v>
      </c>
      <c r="BE258" s="169">
        <f t="shared" si="64"/>
        <v>0</v>
      </c>
      <c r="BF258" s="169">
        <f t="shared" si="65"/>
        <v>0</v>
      </c>
      <c r="BG258" s="169">
        <f t="shared" si="66"/>
        <v>0</v>
      </c>
      <c r="BH258" s="169">
        <f t="shared" si="67"/>
        <v>0</v>
      </c>
      <c r="BI258" s="169">
        <f t="shared" si="68"/>
        <v>0</v>
      </c>
      <c r="BJ258" s="17" t="s">
        <v>21</v>
      </c>
      <c r="BK258" s="169">
        <f t="shared" si="69"/>
        <v>0</v>
      </c>
      <c r="BL258" s="17" t="s">
        <v>246</v>
      </c>
      <c r="BM258" s="168" t="s">
        <v>2504</v>
      </c>
    </row>
    <row r="259" spans="2:65" s="1" customFormat="1" ht="16.5" customHeight="1">
      <c r="B259" s="156"/>
      <c r="C259" s="157" t="s">
        <v>1267</v>
      </c>
      <c r="D259" s="157" t="s">
        <v>168</v>
      </c>
      <c r="E259" s="158" t="s">
        <v>2505</v>
      </c>
      <c r="F259" s="159" t="s">
        <v>2506</v>
      </c>
      <c r="G259" s="160" t="s">
        <v>2241</v>
      </c>
      <c r="H259" s="161">
        <v>24</v>
      </c>
      <c r="I259" s="162"/>
      <c r="J259" s="163">
        <f t="shared" si="60"/>
        <v>0</v>
      </c>
      <c r="K259" s="159" t="s">
        <v>1</v>
      </c>
      <c r="L259" s="32"/>
      <c r="M259" s="164" t="s">
        <v>1</v>
      </c>
      <c r="N259" s="165" t="s">
        <v>45</v>
      </c>
      <c r="O259" s="55"/>
      <c r="P259" s="166">
        <f t="shared" si="61"/>
        <v>0</v>
      </c>
      <c r="Q259" s="166">
        <v>0</v>
      </c>
      <c r="R259" s="166">
        <f t="shared" si="62"/>
        <v>0</v>
      </c>
      <c r="S259" s="166">
        <v>0</v>
      </c>
      <c r="T259" s="167">
        <f t="shared" si="63"/>
        <v>0</v>
      </c>
      <c r="AR259" s="168" t="s">
        <v>246</v>
      </c>
      <c r="AT259" s="168" t="s">
        <v>168</v>
      </c>
      <c r="AU259" s="168" t="s">
        <v>21</v>
      </c>
      <c r="AY259" s="17" t="s">
        <v>166</v>
      </c>
      <c r="BE259" s="169">
        <f t="shared" si="64"/>
        <v>0</v>
      </c>
      <c r="BF259" s="169">
        <f t="shared" si="65"/>
        <v>0</v>
      </c>
      <c r="BG259" s="169">
        <f t="shared" si="66"/>
        <v>0</v>
      </c>
      <c r="BH259" s="169">
        <f t="shared" si="67"/>
        <v>0</v>
      </c>
      <c r="BI259" s="169">
        <f t="shared" si="68"/>
        <v>0</v>
      </c>
      <c r="BJ259" s="17" t="s">
        <v>21</v>
      </c>
      <c r="BK259" s="169">
        <f t="shared" si="69"/>
        <v>0</v>
      </c>
      <c r="BL259" s="17" t="s">
        <v>246</v>
      </c>
      <c r="BM259" s="168" t="s">
        <v>2507</v>
      </c>
    </row>
    <row r="260" spans="2:65" s="1" customFormat="1" ht="16.5" customHeight="1">
      <c r="B260" s="156"/>
      <c r="C260" s="157" t="s">
        <v>1271</v>
      </c>
      <c r="D260" s="157" t="s">
        <v>168</v>
      </c>
      <c r="E260" s="158" t="s">
        <v>2508</v>
      </c>
      <c r="F260" s="159" t="s">
        <v>2509</v>
      </c>
      <c r="G260" s="160" t="s">
        <v>223</v>
      </c>
      <c r="H260" s="161">
        <v>1</v>
      </c>
      <c r="I260" s="162"/>
      <c r="J260" s="163">
        <f t="shared" si="60"/>
        <v>0</v>
      </c>
      <c r="K260" s="159" t="s">
        <v>1</v>
      </c>
      <c r="L260" s="32"/>
      <c r="M260" s="164" t="s">
        <v>1</v>
      </c>
      <c r="N260" s="165" t="s">
        <v>45</v>
      </c>
      <c r="O260" s="55"/>
      <c r="P260" s="166">
        <f t="shared" si="61"/>
        <v>0</v>
      </c>
      <c r="Q260" s="166">
        <v>0</v>
      </c>
      <c r="R260" s="166">
        <f t="shared" si="62"/>
        <v>0</v>
      </c>
      <c r="S260" s="166">
        <v>0</v>
      </c>
      <c r="T260" s="167">
        <f t="shared" si="63"/>
        <v>0</v>
      </c>
      <c r="AR260" s="168" t="s">
        <v>246</v>
      </c>
      <c r="AT260" s="168" t="s">
        <v>168</v>
      </c>
      <c r="AU260" s="168" t="s">
        <v>21</v>
      </c>
      <c r="AY260" s="17" t="s">
        <v>166</v>
      </c>
      <c r="BE260" s="169">
        <f t="shared" si="64"/>
        <v>0</v>
      </c>
      <c r="BF260" s="169">
        <f t="shared" si="65"/>
        <v>0</v>
      </c>
      <c r="BG260" s="169">
        <f t="shared" si="66"/>
        <v>0</v>
      </c>
      <c r="BH260" s="169">
        <f t="shared" si="67"/>
        <v>0</v>
      </c>
      <c r="BI260" s="169">
        <f t="shared" si="68"/>
        <v>0</v>
      </c>
      <c r="BJ260" s="17" t="s">
        <v>21</v>
      </c>
      <c r="BK260" s="169">
        <f t="shared" si="69"/>
        <v>0</v>
      </c>
      <c r="BL260" s="17" t="s">
        <v>246</v>
      </c>
      <c r="BM260" s="168" t="s">
        <v>2510</v>
      </c>
    </row>
    <row r="261" spans="2:65" s="1" customFormat="1" ht="16.5" customHeight="1">
      <c r="B261" s="156"/>
      <c r="C261" s="157" t="s">
        <v>1276</v>
      </c>
      <c r="D261" s="157" t="s">
        <v>168</v>
      </c>
      <c r="E261" s="158" t="s">
        <v>2511</v>
      </c>
      <c r="F261" s="159" t="s">
        <v>2512</v>
      </c>
      <c r="G261" s="160" t="s">
        <v>191</v>
      </c>
      <c r="H261" s="161">
        <v>1.069</v>
      </c>
      <c r="I261" s="162"/>
      <c r="J261" s="163">
        <f t="shared" si="60"/>
        <v>0</v>
      </c>
      <c r="K261" s="159" t="s">
        <v>1</v>
      </c>
      <c r="L261" s="32"/>
      <c r="M261" s="164" t="s">
        <v>1</v>
      </c>
      <c r="N261" s="165" t="s">
        <v>45</v>
      </c>
      <c r="O261" s="55"/>
      <c r="P261" s="166">
        <f t="shared" si="61"/>
        <v>0</v>
      </c>
      <c r="Q261" s="166">
        <v>0</v>
      </c>
      <c r="R261" s="166">
        <f t="shared" si="62"/>
        <v>0</v>
      </c>
      <c r="S261" s="166">
        <v>0</v>
      </c>
      <c r="T261" s="167">
        <f t="shared" si="63"/>
        <v>0</v>
      </c>
      <c r="AR261" s="168" t="s">
        <v>246</v>
      </c>
      <c r="AT261" s="168" t="s">
        <v>168</v>
      </c>
      <c r="AU261" s="168" t="s">
        <v>21</v>
      </c>
      <c r="AY261" s="17" t="s">
        <v>166</v>
      </c>
      <c r="BE261" s="169">
        <f t="shared" si="64"/>
        <v>0</v>
      </c>
      <c r="BF261" s="169">
        <f t="shared" si="65"/>
        <v>0</v>
      </c>
      <c r="BG261" s="169">
        <f t="shared" si="66"/>
        <v>0</v>
      </c>
      <c r="BH261" s="169">
        <f t="shared" si="67"/>
        <v>0</v>
      </c>
      <c r="BI261" s="169">
        <f t="shared" si="68"/>
        <v>0</v>
      </c>
      <c r="BJ261" s="17" t="s">
        <v>21</v>
      </c>
      <c r="BK261" s="169">
        <f t="shared" si="69"/>
        <v>0</v>
      </c>
      <c r="BL261" s="17" t="s">
        <v>246</v>
      </c>
      <c r="BM261" s="168" t="s">
        <v>2513</v>
      </c>
    </row>
    <row r="262" spans="2:65" s="11" customFormat="1" ht="25.95" customHeight="1">
      <c r="B262" s="143"/>
      <c r="D262" s="144" t="s">
        <v>79</v>
      </c>
      <c r="E262" s="145" t="s">
        <v>1441</v>
      </c>
      <c r="F262" s="145" t="s">
        <v>2514</v>
      </c>
      <c r="I262" s="146"/>
      <c r="J262" s="147">
        <f>BK262</f>
        <v>0</v>
      </c>
      <c r="L262" s="143"/>
      <c r="M262" s="148"/>
      <c r="N262" s="149"/>
      <c r="O262" s="149"/>
      <c r="P262" s="150">
        <f>SUM(P263:P299)</f>
        <v>0</v>
      </c>
      <c r="Q262" s="149"/>
      <c r="R262" s="150">
        <f>SUM(R263:R299)</f>
        <v>0</v>
      </c>
      <c r="S262" s="149"/>
      <c r="T262" s="151">
        <f>SUM(T263:T299)</f>
        <v>0</v>
      </c>
      <c r="AR262" s="144" t="s">
        <v>88</v>
      </c>
      <c r="AT262" s="152" t="s">
        <v>79</v>
      </c>
      <c r="AU262" s="152" t="s">
        <v>80</v>
      </c>
      <c r="AY262" s="144" t="s">
        <v>166</v>
      </c>
      <c r="BK262" s="153">
        <f>SUM(BK263:BK299)</f>
        <v>0</v>
      </c>
    </row>
    <row r="263" spans="2:65" s="1" customFormat="1" ht="16.5" customHeight="1">
      <c r="B263" s="156"/>
      <c r="C263" s="157" t="s">
        <v>1280</v>
      </c>
      <c r="D263" s="157" t="s">
        <v>168</v>
      </c>
      <c r="E263" s="158" t="s">
        <v>2515</v>
      </c>
      <c r="F263" s="159" t="s">
        <v>2516</v>
      </c>
      <c r="G263" s="160" t="s">
        <v>2241</v>
      </c>
      <c r="H263" s="161">
        <v>4</v>
      </c>
      <c r="I263" s="162"/>
      <c r="J263" s="163">
        <f t="shared" ref="J263:J299" si="70">ROUND(I263*H263,2)</f>
        <v>0</v>
      </c>
      <c r="K263" s="159" t="s">
        <v>1</v>
      </c>
      <c r="L263" s="32"/>
      <c r="M263" s="164" t="s">
        <v>1</v>
      </c>
      <c r="N263" s="165" t="s">
        <v>45</v>
      </c>
      <c r="O263" s="55"/>
      <c r="P263" s="166">
        <f t="shared" ref="P263:P299" si="71">O263*H263</f>
        <v>0</v>
      </c>
      <c r="Q263" s="166">
        <v>0</v>
      </c>
      <c r="R263" s="166">
        <f t="shared" ref="R263:R299" si="72">Q263*H263</f>
        <v>0</v>
      </c>
      <c r="S263" s="166">
        <v>0</v>
      </c>
      <c r="T263" s="167">
        <f t="shared" ref="T263:T299" si="73">S263*H263</f>
        <v>0</v>
      </c>
      <c r="AR263" s="168" t="s">
        <v>246</v>
      </c>
      <c r="AT263" s="168" t="s">
        <v>168</v>
      </c>
      <c r="AU263" s="168" t="s">
        <v>21</v>
      </c>
      <c r="AY263" s="17" t="s">
        <v>166</v>
      </c>
      <c r="BE263" s="169">
        <f t="shared" ref="BE263:BE299" si="74">IF(N263="základní",J263,0)</f>
        <v>0</v>
      </c>
      <c r="BF263" s="169">
        <f t="shared" ref="BF263:BF299" si="75">IF(N263="snížená",J263,0)</f>
        <v>0</v>
      </c>
      <c r="BG263" s="169">
        <f t="shared" ref="BG263:BG299" si="76">IF(N263="zákl. přenesená",J263,0)</f>
        <v>0</v>
      </c>
      <c r="BH263" s="169">
        <f t="shared" ref="BH263:BH299" si="77">IF(N263="sníž. přenesená",J263,0)</f>
        <v>0</v>
      </c>
      <c r="BI263" s="169">
        <f t="shared" ref="BI263:BI299" si="78">IF(N263="nulová",J263,0)</f>
        <v>0</v>
      </c>
      <c r="BJ263" s="17" t="s">
        <v>21</v>
      </c>
      <c r="BK263" s="169">
        <f t="shared" ref="BK263:BK299" si="79">ROUND(I263*H263,2)</f>
        <v>0</v>
      </c>
      <c r="BL263" s="17" t="s">
        <v>246</v>
      </c>
      <c r="BM263" s="168" t="s">
        <v>2517</v>
      </c>
    </row>
    <row r="264" spans="2:65" s="1" customFormat="1" ht="16.5" customHeight="1">
      <c r="B264" s="156"/>
      <c r="C264" s="157" t="s">
        <v>1284</v>
      </c>
      <c r="D264" s="157" t="s">
        <v>168</v>
      </c>
      <c r="E264" s="158" t="s">
        <v>2518</v>
      </c>
      <c r="F264" s="159" t="s">
        <v>2519</v>
      </c>
      <c r="G264" s="160" t="s">
        <v>223</v>
      </c>
      <c r="H264" s="161">
        <v>1</v>
      </c>
      <c r="I264" s="162"/>
      <c r="J264" s="163">
        <f t="shared" si="70"/>
        <v>0</v>
      </c>
      <c r="K264" s="159" t="s">
        <v>1</v>
      </c>
      <c r="L264" s="32"/>
      <c r="M264" s="164" t="s">
        <v>1</v>
      </c>
      <c r="N264" s="165" t="s">
        <v>45</v>
      </c>
      <c r="O264" s="55"/>
      <c r="P264" s="166">
        <f t="shared" si="71"/>
        <v>0</v>
      </c>
      <c r="Q264" s="166">
        <v>0</v>
      </c>
      <c r="R264" s="166">
        <f t="shared" si="72"/>
        <v>0</v>
      </c>
      <c r="S264" s="166">
        <v>0</v>
      </c>
      <c r="T264" s="167">
        <f t="shared" si="73"/>
        <v>0</v>
      </c>
      <c r="AR264" s="168" t="s">
        <v>246</v>
      </c>
      <c r="AT264" s="168" t="s">
        <v>168</v>
      </c>
      <c r="AU264" s="168" t="s">
        <v>21</v>
      </c>
      <c r="AY264" s="17" t="s">
        <v>166</v>
      </c>
      <c r="BE264" s="169">
        <f t="shared" si="74"/>
        <v>0</v>
      </c>
      <c r="BF264" s="169">
        <f t="shared" si="75"/>
        <v>0</v>
      </c>
      <c r="BG264" s="169">
        <f t="shared" si="76"/>
        <v>0</v>
      </c>
      <c r="BH264" s="169">
        <f t="shared" si="77"/>
        <v>0</v>
      </c>
      <c r="BI264" s="169">
        <f t="shared" si="78"/>
        <v>0</v>
      </c>
      <c r="BJ264" s="17" t="s">
        <v>21</v>
      </c>
      <c r="BK264" s="169">
        <f t="shared" si="79"/>
        <v>0</v>
      </c>
      <c r="BL264" s="17" t="s">
        <v>246</v>
      </c>
      <c r="BM264" s="168" t="s">
        <v>2520</v>
      </c>
    </row>
    <row r="265" spans="2:65" s="1" customFormat="1" ht="16.5" customHeight="1">
      <c r="B265" s="156"/>
      <c r="C265" s="157" t="s">
        <v>1289</v>
      </c>
      <c r="D265" s="157" t="s">
        <v>168</v>
      </c>
      <c r="E265" s="158" t="s">
        <v>2521</v>
      </c>
      <c r="F265" s="159" t="s">
        <v>2522</v>
      </c>
      <c r="G265" s="160" t="s">
        <v>223</v>
      </c>
      <c r="H265" s="161">
        <v>3</v>
      </c>
      <c r="I265" s="162"/>
      <c r="J265" s="163">
        <f t="shared" si="70"/>
        <v>0</v>
      </c>
      <c r="K265" s="159" t="s">
        <v>1</v>
      </c>
      <c r="L265" s="32"/>
      <c r="M265" s="164" t="s">
        <v>1</v>
      </c>
      <c r="N265" s="165" t="s">
        <v>45</v>
      </c>
      <c r="O265" s="55"/>
      <c r="P265" s="166">
        <f t="shared" si="71"/>
        <v>0</v>
      </c>
      <c r="Q265" s="166">
        <v>0</v>
      </c>
      <c r="R265" s="166">
        <f t="shared" si="72"/>
        <v>0</v>
      </c>
      <c r="S265" s="166">
        <v>0</v>
      </c>
      <c r="T265" s="167">
        <f t="shared" si="73"/>
        <v>0</v>
      </c>
      <c r="AR265" s="168" t="s">
        <v>246</v>
      </c>
      <c r="AT265" s="168" t="s">
        <v>168</v>
      </c>
      <c r="AU265" s="168" t="s">
        <v>21</v>
      </c>
      <c r="AY265" s="17" t="s">
        <v>166</v>
      </c>
      <c r="BE265" s="169">
        <f t="shared" si="74"/>
        <v>0</v>
      </c>
      <c r="BF265" s="169">
        <f t="shared" si="75"/>
        <v>0</v>
      </c>
      <c r="BG265" s="169">
        <f t="shared" si="76"/>
        <v>0</v>
      </c>
      <c r="BH265" s="169">
        <f t="shared" si="77"/>
        <v>0</v>
      </c>
      <c r="BI265" s="169">
        <f t="shared" si="78"/>
        <v>0</v>
      </c>
      <c r="BJ265" s="17" t="s">
        <v>21</v>
      </c>
      <c r="BK265" s="169">
        <f t="shared" si="79"/>
        <v>0</v>
      </c>
      <c r="BL265" s="17" t="s">
        <v>246</v>
      </c>
      <c r="BM265" s="168" t="s">
        <v>2523</v>
      </c>
    </row>
    <row r="266" spans="2:65" s="1" customFormat="1" ht="16.5" customHeight="1">
      <c r="B266" s="156"/>
      <c r="C266" s="157" t="s">
        <v>1293</v>
      </c>
      <c r="D266" s="157" t="s">
        <v>168</v>
      </c>
      <c r="E266" s="158" t="s">
        <v>2524</v>
      </c>
      <c r="F266" s="159" t="s">
        <v>2525</v>
      </c>
      <c r="G266" s="160" t="s">
        <v>223</v>
      </c>
      <c r="H266" s="161">
        <v>1</v>
      </c>
      <c r="I266" s="162"/>
      <c r="J266" s="163">
        <f t="shared" si="70"/>
        <v>0</v>
      </c>
      <c r="K266" s="159" t="s">
        <v>1</v>
      </c>
      <c r="L266" s="32"/>
      <c r="M266" s="164" t="s">
        <v>1</v>
      </c>
      <c r="N266" s="165" t="s">
        <v>45</v>
      </c>
      <c r="O266" s="55"/>
      <c r="P266" s="166">
        <f t="shared" si="71"/>
        <v>0</v>
      </c>
      <c r="Q266" s="166">
        <v>0</v>
      </c>
      <c r="R266" s="166">
        <f t="shared" si="72"/>
        <v>0</v>
      </c>
      <c r="S266" s="166">
        <v>0</v>
      </c>
      <c r="T266" s="167">
        <f t="shared" si="73"/>
        <v>0</v>
      </c>
      <c r="AR266" s="168" t="s">
        <v>246</v>
      </c>
      <c r="AT266" s="168" t="s">
        <v>168</v>
      </c>
      <c r="AU266" s="168" t="s">
        <v>21</v>
      </c>
      <c r="AY266" s="17" t="s">
        <v>166</v>
      </c>
      <c r="BE266" s="169">
        <f t="shared" si="74"/>
        <v>0</v>
      </c>
      <c r="BF266" s="169">
        <f t="shared" si="75"/>
        <v>0</v>
      </c>
      <c r="BG266" s="169">
        <f t="shared" si="76"/>
        <v>0</v>
      </c>
      <c r="BH266" s="169">
        <f t="shared" si="77"/>
        <v>0</v>
      </c>
      <c r="BI266" s="169">
        <f t="shared" si="78"/>
        <v>0</v>
      </c>
      <c r="BJ266" s="17" t="s">
        <v>21</v>
      </c>
      <c r="BK266" s="169">
        <f t="shared" si="79"/>
        <v>0</v>
      </c>
      <c r="BL266" s="17" t="s">
        <v>246</v>
      </c>
      <c r="BM266" s="168" t="s">
        <v>2526</v>
      </c>
    </row>
    <row r="267" spans="2:65" s="1" customFormat="1" ht="16.5" customHeight="1">
      <c r="B267" s="156"/>
      <c r="C267" s="157" t="s">
        <v>1297</v>
      </c>
      <c r="D267" s="157" t="s">
        <v>168</v>
      </c>
      <c r="E267" s="158" t="s">
        <v>2527</v>
      </c>
      <c r="F267" s="159" t="s">
        <v>2528</v>
      </c>
      <c r="G267" s="160" t="s">
        <v>223</v>
      </c>
      <c r="H267" s="161">
        <v>4</v>
      </c>
      <c r="I267" s="162"/>
      <c r="J267" s="163">
        <f t="shared" si="70"/>
        <v>0</v>
      </c>
      <c r="K267" s="159" t="s">
        <v>1</v>
      </c>
      <c r="L267" s="32"/>
      <c r="M267" s="164" t="s">
        <v>1</v>
      </c>
      <c r="N267" s="165" t="s">
        <v>45</v>
      </c>
      <c r="O267" s="55"/>
      <c r="P267" s="166">
        <f t="shared" si="71"/>
        <v>0</v>
      </c>
      <c r="Q267" s="166">
        <v>0</v>
      </c>
      <c r="R267" s="166">
        <f t="shared" si="72"/>
        <v>0</v>
      </c>
      <c r="S267" s="166">
        <v>0</v>
      </c>
      <c r="T267" s="167">
        <f t="shared" si="73"/>
        <v>0</v>
      </c>
      <c r="AR267" s="168" t="s">
        <v>246</v>
      </c>
      <c r="AT267" s="168" t="s">
        <v>168</v>
      </c>
      <c r="AU267" s="168" t="s">
        <v>21</v>
      </c>
      <c r="AY267" s="17" t="s">
        <v>166</v>
      </c>
      <c r="BE267" s="169">
        <f t="shared" si="74"/>
        <v>0</v>
      </c>
      <c r="BF267" s="169">
        <f t="shared" si="75"/>
        <v>0</v>
      </c>
      <c r="BG267" s="169">
        <f t="shared" si="76"/>
        <v>0</v>
      </c>
      <c r="BH267" s="169">
        <f t="shared" si="77"/>
        <v>0</v>
      </c>
      <c r="BI267" s="169">
        <f t="shared" si="78"/>
        <v>0</v>
      </c>
      <c r="BJ267" s="17" t="s">
        <v>21</v>
      </c>
      <c r="BK267" s="169">
        <f t="shared" si="79"/>
        <v>0</v>
      </c>
      <c r="BL267" s="17" t="s">
        <v>246</v>
      </c>
      <c r="BM267" s="168" t="s">
        <v>2529</v>
      </c>
    </row>
    <row r="268" spans="2:65" s="1" customFormat="1" ht="16.5" customHeight="1">
      <c r="B268" s="156"/>
      <c r="C268" s="157" t="s">
        <v>1303</v>
      </c>
      <c r="D268" s="157" t="s">
        <v>168</v>
      </c>
      <c r="E268" s="158" t="s">
        <v>2530</v>
      </c>
      <c r="F268" s="159" t="s">
        <v>2531</v>
      </c>
      <c r="G268" s="160" t="s">
        <v>2241</v>
      </c>
      <c r="H268" s="161">
        <v>5</v>
      </c>
      <c r="I268" s="162"/>
      <c r="J268" s="163">
        <f t="shared" si="70"/>
        <v>0</v>
      </c>
      <c r="K268" s="159" t="s">
        <v>1</v>
      </c>
      <c r="L268" s="32"/>
      <c r="M268" s="164" t="s">
        <v>1</v>
      </c>
      <c r="N268" s="165" t="s">
        <v>45</v>
      </c>
      <c r="O268" s="55"/>
      <c r="P268" s="166">
        <f t="shared" si="71"/>
        <v>0</v>
      </c>
      <c r="Q268" s="166">
        <v>0</v>
      </c>
      <c r="R268" s="166">
        <f t="shared" si="72"/>
        <v>0</v>
      </c>
      <c r="S268" s="166">
        <v>0</v>
      </c>
      <c r="T268" s="167">
        <f t="shared" si="73"/>
        <v>0</v>
      </c>
      <c r="AR268" s="168" t="s">
        <v>246</v>
      </c>
      <c r="AT268" s="168" t="s">
        <v>168</v>
      </c>
      <c r="AU268" s="168" t="s">
        <v>21</v>
      </c>
      <c r="AY268" s="17" t="s">
        <v>166</v>
      </c>
      <c r="BE268" s="169">
        <f t="shared" si="74"/>
        <v>0</v>
      </c>
      <c r="BF268" s="169">
        <f t="shared" si="75"/>
        <v>0</v>
      </c>
      <c r="BG268" s="169">
        <f t="shared" si="76"/>
        <v>0</v>
      </c>
      <c r="BH268" s="169">
        <f t="shared" si="77"/>
        <v>0</v>
      </c>
      <c r="BI268" s="169">
        <f t="shared" si="78"/>
        <v>0</v>
      </c>
      <c r="BJ268" s="17" t="s">
        <v>21</v>
      </c>
      <c r="BK268" s="169">
        <f t="shared" si="79"/>
        <v>0</v>
      </c>
      <c r="BL268" s="17" t="s">
        <v>246</v>
      </c>
      <c r="BM268" s="168" t="s">
        <v>2532</v>
      </c>
    </row>
    <row r="269" spans="2:65" s="1" customFormat="1" ht="16.5" customHeight="1">
      <c r="B269" s="156"/>
      <c r="C269" s="157" t="s">
        <v>1320</v>
      </c>
      <c r="D269" s="157" t="s">
        <v>168</v>
      </c>
      <c r="E269" s="158" t="s">
        <v>2533</v>
      </c>
      <c r="F269" s="159" t="s">
        <v>2534</v>
      </c>
      <c r="G269" s="160" t="s">
        <v>2241</v>
      </c>
      <c r="H269" s="161">
        <v>5</v>
      </c>
      <c r="I269" s="162"/>
      <c r="J269" s="163">
        <f t="shared" si="70"/>
        <v>0</v>
      </c>
      <c r="K269" s="159" t="s">
        <v>1</v>
      </c>
      <c r="L269" s="32"/>
      <c r="M269" s="164" t="s">
        <v>1</v>
      </c>
      <c r="N269" s="165" t="s">
        <v>45</v>
      </c>
      <c r="O269" s="55"/>
      <c r="P269" s="166">
        <f t="shared" si="71"/>
        <v>0</v>
      </c>
      <c r="Q269" s="166">
        <v>0</v>
      </c>
      <c r="R269" s="166">
        <f t="shared" si="72"/>
        <v>0</v>
      </c>
      <c r="S269" s="166">
        <v>0</v>
      </c>
      <c r="T269" s="167">
        <f t="shared" si="73"/>
        <v>0</v>
      </c>
      <c r="AR269" s="168" t="s">
        <v>246</v>
      </c>
      <c r="AT269" s="168" t="s">
        <v>168</v>
      </c>
      <c r="AU269" s="168" t="s">
        <v>21</v>
      </c>
      <c r="AY269" s="17" t="s">
        <v>166</v>
      </c>
      <c r="BE269" s="169">
        <f t="shared" si="74"/>
        <v>0</v>
      </c>
      <c r="BF269" s="169">
        <f t="shared" si="75"/>
        <v>0</v>
      </c>
      <c r="BG269" s="169">
        <f t="shared" si="76"/>
        <v>0</v>
      </c>
      <c r="BH269" s="169">
        <f t="shared" si="77"/>
        <v>0</v>
      </c>
      <c r="BI269" s="169">
        <f t="shared" si="78"/>
        <v>0</v>
      </c>
      <c r="BJ269" s="17" t="s">
        <v>21</v>
      </c>
      <c r="BK269" s="169">
        <f t="shared" si="79"/>
        <v>0</v>
      </c>
      <c r="BL269" s="17" t="s">
        <v>246</v>
      </c>
      <c r="BM269" s="168" t="s">
        <v>2535</v>
      </c>
    </row>
    <row r="270" spans="2:65" s="1" customFormat="1" ht="16.5" customHeight="1">
      <c r="B270" s="156"/>
      <c r="C270" s="157" t="s">
        <v>1325</v>
      </c>
      <c r="D270" s="157" t="s">
        <v>168</v>
      </c>
      <c r="E270" s="158" t="s">
        <v>2536</v>
      </c>
      <c r="F270" s="159" t="s">
        <v>2537</v>
      </c>
      <c r="G270" s="160" t="s">
        <v>2241</v>
      </c>
      <c r="H270" s="161">
        <v>5</v>
      </c>
      <c r="I270" s="162"/>
      <c r="J270" s="163">
        <f t="shared" si="70"/>
        <v>0</v>
      </c>
      <c r="K270" s="159" t="s">
        <v>1</v>
      </c>
      <c r="L270" s="32"/>
      <c r="M270" s="164" t="s">
        <v>1</v>
      </c>
      <c r="N270" s="165" t="s">
        <v>45</v>
      </c>
      <c r="O270" s="55"/>
      <c r="P270" s="166">
        <f t="shared" si="71"/>
        <v>0</v>
      </c>
      <c r="Q270" s="166">
        <v>0</v>
      </c>
      <c r="R270" s="166">
        <f t="shared" si="72"/>
        <v>0</v>
      </c>
      <c r="S270" s="166">
        <v>0</v>
      </c>
      <c r="T270" s="167">
        <f t="shared" si="73"/>
        <v>0</v>
      </c>
      <c r="AR270" s="168" t="s">
        <v>246</v>
      </c>
      <c r="AT270" s="168" t="s">
        <v>168</v>
      </c>
      <c r="AU270" s="168" t="s">
        <v>21</v>
      </c>
      <c r="AY270" s="17" t="s">
        <v>166</v>
      </c>
      <c r="BE270" s="169">
        <f t="shared" si="74"/>
        <v>0</v>
      </c>
      <c r="BF270" s="169">
        <f t="shared" si="75"/>
        <v>0</v>
      </c>
      <c r="BG270" s="169">
        <f t="shared" si="76"/>
        <v>0</v>
      </c>
      <c r="BH270" s="169">
        <f t="shared" si="77"/>
        <v>0</v>
      </c>
      <c r="BI270" s="169">
        <f t="shared" si="78"/>
        <v>0</v>
      </c>
      <c r="BJ270" s="17" t="s">
        <v>21</v>
      </c>
      <c r="BK270" s="169">
        <f t="shared" si="79"/>
        <v>0</v>
      </c>
      <c r="BL270" s="17" t="s">
        <v>246</v>
      </c>
      <c r="BM270" s="168" t="s">
        <v>2538</v>
      </c>
    </row>
    <row r="271" spans="2:65" s="1" customFormat="1" ht="16.5" customHeight="1">
      <c r="B271" s="156"/>
      <c r="C271" s="157" t="s">
        <v>1330</v>
      </c>
      <c r="D271" s="157" t="s">
        <v>168</v>
      </c>
      <c r="E271" s="158" t="s">
        <v>2539</v>
      </c>
      <c r="F271" s="159" t="s">
        <v>2540</v>
      </c>
      <c r="G271" s="160" t="s">
        <v>223</v>
      </c>
      <c r="H271" s="161">
        <v>5</v>
      </c>
      <c r="I271" s="162"/>
      <c r="J271" s="163">
        <f t="shared" si="70"/>
        <v>0</v>
      </c>
      <c r="K271" s="159" t="s">
        <v>1</v>
      </c>
      <c r="L271" s="32"/>
      <c r="M271" s="164" t="s">
        <v>1</v>
      </c>
      <c r="N271" s="165" t="s">
        <v>45</v>
      </c>
      <c r="O271" s="55"/>
      <c r="P271" s="166">
        <f t="shared" si="71"/>
        <v>0</v>
      </c>
      <c r="Q271" s="166">
        <v>0</v>
      </c>
      <c r="R271" s="166">
        <f t="shared" si="72"/>
        <v>0</v>
      </c>
      <c r="S271" s="166">
        <v>0</v>
      </c>
      <c r="T271" s="167">
        <f t="shared" si="73"/>
        <v>0</v>
      </c>
      <c r="AR271" s="168" t="s">
        <v>246</v>
      </c>
      <c r="AT271" s="168" t="s">
        <v>168</v>
      </c>
      <c r="AU271" s="168" t="s">
        <v>21</v>
      </c>
      <c r="AY271" s="17" t="s">
        <v>166</v>
      </c>
      <c r="BE271" s="169">
        <f t="shared" si="74"/>
        <v>0</v>
      </c>
      <c r="BF271" s="169">
        <f t="shared" si="75"/>
        <v>0</v>
      </c>
      <c r="BG271" s="169">
        <f t="shared" si="76"/>
        <v>0</v>
      </c>
      <c r="BH271" s="169">
        <f t="shared" si="77"/>
        <v>0</v>
      </c>
      <c r="BI271" s="169">
        <f t="shared" si="78"/>
        <v>0</v>
      </c>
      <c r="BJ271" s="17" t="s">
        <v>21</v>
      </c>
      <c r="BK271" s="169">
        <f t="shared" si="79"/>
        <v>0</v>
      </c>
      <c r="BL271" s="17" t="s">
        <v>246</v>
      </c>
      <c r="BM271" s="168" t="s">
        <v>2541</v>
      </c>
    </row>
    <row r="272" spans="2:65" s="1" customFormat="1" ht="16.5" customHeight="1">
      <c r="B272" s="156"/>
      <c r="C272" s="157" t="s">
        <v>589</v>
      </c>
      <c r="D272" s="157" t="s">
        <v>168</v>
      </c>
      <c r="E272" s="158" t="s">
        <v>2542</v>
      </c>
      <c r="F272" s="159" t="s">
        <v>2543</v>
      </c>
      <c r="G272" s="160" t="s">
        <v>223</v>
      </c>
      <c r="H272" s="161">
        <v>2</v>
      </c>
      <c r="I272" s="162"/>
      <c r="J272" s="163">
        <f t="shared" si="70"/>
        <v>0</v>
      </c>
      <c r="K272" s="159" t="s">
        <v>1</v>
      </c>
      <c r="L272" s="32"/>
      <c r="M272" s="164" t="s">
        <v>1</v>
      </c>
      <c r="N272" s="165" t="s">
        <v>45</v>
      </c>
      <c r="O272" s="55"/>
      <c r="P272" s="166">
        <f t="shared" si="71"/>
        <v>0</v>
      </c>
      <c r="Q272" s="166">
        <v>0</v>
      </c>
      <c r="R272" s="166">
        <f t="shared" si="72"/>
        <v>0</v>
      </c>
      <c r="S272" s="166">
        <v>0</v>
      </c>
      <c r="T272" s="167">
        <f t="shared" si="73"/>
        <v>0</v>
      </c>
      <c r="AR272" s="168" t="s">
        <v>246</v>
      </c>
      <c r="AT272" s="168" t="s">
        <v>168</v>
      </c>
      <c r="AU272" s="168" t="s">
        <v>21</v>
      </c>
      <c r="AY272" s="17" t="s">
        <v>166</v>
      </c>
      <c r="BE272" s="169">
        <f t="shared" si="74"/>
        <v>0</v>
      </c>
      <c r="BF272" s="169">
        <f t="shared" si="75"/>
        <v>0</v>
      </c>
      <c r="BG272" s="169">
        <f t="shared" si="76"/>
        <v>0</v>
      </c>
      <c r="BH272" s="169">
        <f t="shared" si="77"/>
        <v>0</v>
      </c>
      <c r="BI272" s="169">
        <f t="shared" si="78"/>
        <v>0</v>
      </c>
      <c r="BJ272" s="17" t="s">
        <v>21</v>
      </c>
      <c r="BK272" s="169">
        <f t="shared" si="79"/>
        <v>0</v>
      </c>
      <c r="BL272" s="17" t="s">
        <v>246</v>
      </c>
      <c r="BM272" s="168" t="s">
        <v>2544</v>
      </c>
    </row>
    <row r="273" spans="2:65" s="1" customFormat="1" ht="16.5" customHeight="1">
      <c r="B273" s="156"/>
      <c r="C273" s="157" t="s">
        <v>1339</v>
      </c>
      <c r="D273" s="157" t="s">
        <v>168</v>
      </c>
      <c r="E273" s="158" t="s">
        <v>2545</v>
      </c>
      <c r="F273" s="159" t="s">
        <v>2546</v>
      </c>
      <c r="G273" s="160" t="s">
        <v>2241</v>
      </c>
      <c r="H273" s="161">
        <v>3</v>
      </c>
      <c r="I273" s="162"/>
      <c r="J273" s="163">
        <f t="shared" si="70"/>
        <v>0</v>
      </c>
      <c r="K273" s="159" t="s">
        <v>1</v>
      </c>
      <c r="L273" s="32"/>
      <c r="M273" s="164" t="s">
        <v>1</v>
      </c>
      <c r="N273" s="165" t="s">
        <v>45</v>
      </c>
      <c r="O273" s="55"/>
      <c r="P273" s="166">
        <f t="shared" si="71"/>
        <v>0</v>
      </c>
      <c r="Q273" s="166">
        <v>0</v>
      </c>
      <c r="R273" s="166">
        <f t="shared" si="72"/>
        <v>0</v>
      </c>
      <c r="S273" s="166">
        <v>0</v>
      </c>
      <c r="T273" s="167">
        <f t="shared" si="73"/>
        <v>0</v>
      </c>
      <c r="AR273" s="168" t="s">
        <v>246</v>
      </c>
      <c r="AT273" s="168" t="s">
        <v>168</v>
      </c>
      <c r="AU273" s="168" t="s">
        <v>21</v>
      </c>
      <c r="AY273" s="17" t="s">
        <v>166</v>
      </c>
      <c r="BE273" s="169">
        <f t="shared" si="74"/>
        <v>0</v>
      </c>
      <c r="BF273" s="169">
        <f t="shared" si="75"/>
        <v>0</v>
      </c>
      <c r="BG273" s="169">
        <f t="shared" si="76"/>
        <v>0</v>
      </c>
      <c r="BH273" s="169">
        <f t="shared" si="77"/>
        <v>0</v>
      </c>
      <c r="BI273" s="169">
        <f t="shared" si="78"/>
        <v>0</v>
      </c>
      <c r="BJ273" s="17" t="s">
        <v>21</v>
      </c>
      <c r="BK273" s="169">
        <f t="shared" si="79"/>
        <v>0</v>
      </c>
      <c r="BL273" s="17" t="s">
        <v>246</v>
      </c>
      <c r="BM273" s="168" t="s">
        <v>2547</v>
      </c>
    </row>
    <row r="274" spans="2:65" s="1" customFormat="1" ht="16.5" customHeight="1">
      <c r="B274" s="156"/>
      <c r="C274" s="157" t="s">
        <v>1344</v>
      </c>
      <c r="D274" s="157" t="s">
        <v>168</v>
      </c>
      <c r="E274" s="158" t="s">
        <v>2548</v>
      </c>
      <c r="F274" s="159" t="s">
        <v>2549</v>
      </c>
      <c r="G274" s="160" t="s">
        <v>223</v>
      </c>
      <c r="H274" s="161">
        <v>4</v>
      </c>
      <c r="I274" s="162"/>
      <c r="J274" s="163">
        <f t="shared" si="70"/>
        <v>0</v>
      </c>
      <c r="K274" s="159" t="s">
        <v>1</v>
      </c>
      <c r="L274" s="32"/>
      <c r="M274" s="164" t="s">
        <v>1</v>
      </c>
      <c r="N274" s="165" t="s">
        <v>45</v>
      </c>
      <c r="O274" s="55"/>
      <c r="P274" s="166">
        <f t="shared" si="71"/>
        <v>0</v>
      </c>
      <c r="Q274" s="166">
        <v>0</v>
      </c>
      <c r="R274" s="166">
        <f t="shared" si="72"/>
        <v>0</v>
      </c>
      <c r="S274" s="166">
        <v>0</v>
      </c>
      <c r="T274" s="167">
        <f t="shared" si="73"/>
        <v>0</v>
      </c>
      <c r="AR274" s="168" t="s">
        <v>246</v>
      </c>
      <c r="AT274" s="168" t="s">
        <v>168</v>
      </c>
      <c r="AU274" s="168" t="s">
        <v>21</v>
      </c>
      <c r="AY274" s="17" t="s">
        <v>166</v>
      </c>
      <c r="BE274" s="169">
        <f t="shared" si="74"/>
        <v>0</v>
      </c>
      <c r="BF274" s="169">
        <f t="shared" si="75"/>
        <v>0</v>
      </c>
      <c r="BG274" s="169">
        <f t="shared" si="76"/>
        <v>0</v>
      </c>
      <c r="BH274" s="169">
        <f t="shared" si="77"/>
        <v>0</v>
      </c>
      <c r="BI274" s="169">
        <f t="shared" si="78"/>
        <v>0</v>
      </c>
      <c r="BJ274" s="17" t="s">
        <v>21</v>
      </c>
      <c r="BK274" s="169">
        <f t="shared" si="79"/>
        <v>0</v>
      </c>
      <c r="BL274" s="17" t="s">
        <v>246</v>
      </c>
      <c r="BM274" s="168" t="s">
        <v>2550</v>
      </c>
    </row>
    <row r="275" spans="2:65" s="1" customFormat="1" ht="16.5" customHeight="1">
      <c r="B275" s="156"/>
      <c r="C275" s="157" t="s">
        <v>1348</v>
      </c>
      <c r="D275" s="157" t="s">
        <v>168</v>
      </c>
      <c r="E275" s="158" t="s">
        <v>2551</v>
      </c>
      <c r="F275" s="159" t="s">
        <v>2552</v>
      </c>
      <c r="G275" s="160" t="s">
        <v>223</v>
      </c>
      <c r="H275" s="161">
        <v>4</v>
      </c>
      <c r="I275" s="162"/>
      <c r="J275" s="163">
        <f t="shared" si="70"/>
        <v>0</v>
      </c>
      <c r="K275" s="159" t="s">
        <v>1</v>
      </c>
      <c r="L275" s="32"/>
      <c r="M275" s="164" t="s">
        <v>1</v>
      </c>
      <c r="N275" s="165" t="s">
        <v>45</v>
      </c>
      <c r="O275" s="55"/>
      <c r="P275" s="166">
        <f t="shared" si="71"/>
        <v>0</v>
      </c>
      <c r="Q275" s="166">
        <v>0</v>
      </c>
      <c r="R275" s="166">
        <f t="shared" si="72"/>
        <v>0</v>
      </c>
      <c r="S275" s="166">
        <v>0</v>
      </c>
      <c r="T275" s="167">
        <f t="shared" si="73"/>
        <v>0</v>
      </c>
      <c r="AR275" s="168" t="s">
        <v>246</v>
      </c>
      <c r="AT275" s="168" t="s">
        <v>168</v>
      </c>
      <c r="AU275" s="168" t="s">
        <v>21</v>
      </c>
      <c r="AY275" s="17" t="s">
        <v>166</v>
      </c>
      <c r="BE275" s="169">
        <f t="shared" si="74"/>
        <v>0</v>
      </c>
      <c r="BF275" s="169">
        <f t="shared" si="75"/>
        <v>0</v>
      </c>
      <c r="BG275" s="169">
        <f t="shared" si="76"/>
        <v>0</v>
      </c>
      <c r="BH275" s="169">
        <f t="shared" si="77"/>
        <v>0</v>
      </c>
      <c r="BI275" s="169">
        <f t="shared" si="78"/>
        <v>0</v>
      </c>
      <c r="BJ275" s="17" t="s">
        <v>21</v>
      </c>
      <c r="BK275" s="169">
        <f t="shared" si="79"/>
        <v>0</v>
      </c>
      <c r="BL275" s="17" t="s">
        <v>246</v>
      </c>
      <c r="BM275" s="168" t="s">
        <v>2553</v>
      </c>
    </row>
    <row r="276" spans="2:65" s="1" customFormat="1" ht="16.5" customHeight="1">
      <c r="B276" s="156"/>
      <c r="C276" s="157" t="s">
        <v>1351</v>
      </c>
      <c r="D276" s="157" t="s">
        <v>168</v>
      </c>
      <c r="E276" s="158" t="s">
        <v>2554</v>
      </c>
      <c r="F276" s="159" t="s">
        <v>2555</v>
      </c>
      <c r="G276" s="160" t="s">
        <v>223</v>
      </c>
      <c r="H276" s="161">
        <v>1</v>
      </c>
      <c r="I276" s="162"/>
      <c r="J276" s="163">
        <f t="shared" si="70"/>
        <v>0</v>
      </c>
      <c r="K276" s="159" t="s">
        <v>1</v>
      </c>
      <c r="L276" s="32"/>
      <c r="M276" s="164" t="s">
        <v>1</v>
      </c>
      <c r="N276" s="165" t="s">
        <v>45</v>
      </c>
      <c r="O276" s="55"/>
      <c r="P276" s="166">
        <f t="shared" si="71"/>
        <v>0</v>
      </c>
      <c r="Q276" s="166">
        <v>0</v>
      </c>
      <c r="R276" s="166">
        <f t="shared" si="72"/>
        <v>0</v>
      </c>
      <c r="S276" s="166">
        <v>0</v>
      </c>
      <c r="T276" s="167">
        <f t="shared" si="73"/>
        <v>0</v>
      </c>
      <c r="AR276" s="168" t="s">
        <v>246</v>
      </c>
      <c r="AT276" s="168" t="s">
        <v>168</v>
      </c>
      <c r="AU276" s="168" t="s">
        <v>21</v>
      </c>
      <c r="AY276" s="17" t="s">
        <v>166</v>
      </c>
      <c r="BE276" s="169">
        <f t="shared" si="74"/>
        <v>0</v>
      </c>
      <c r="BF276" s="169">
        <f t="shared" si="75"/>
        <v>0</v>
      </c>
      <c r="BG276" s="169">
        <f t="shared" si="76"/>
        <v>0</v>
      </c>
      <c r="BH276" s="169">
        <f t="shared" si="77"/>
        <v>0</v>
      </c>
      <c r="BI276" s="169">
        <f t="shared" si="78"/>
        <v>0</v>
      </c>
      <c r="BJ276" s="17" t="s">
        <v>21</v>
      </c>
      <c r="BK276" s="169">
        <f t="shared" si="79"/>
        <v>0</v>
      </c>
      <c r="BL276" s="17" t="s">
        <v>246</v>
      </c>
      <c r="BM276" s="168" t="s">
        <v>2556</v>
      </c>
    </row>
    <row r="277" spans="2:65" s="1" customFormat="1" ht="16.5" customHeight="1">
      <c r="B277" s="156"/>
      <c r="C277" s="157" t="s">
        <v>1357</v>
      </c>
      <c r="D277" s="157" t="s">
        <v>168</v>
      </c>
      <c r="E277" s="158" t="s">
        <v>2557</v>
      </c>
      <c r="F277" s="159" t="s">
        <v>2558</v>
      </c>
      <c r="G277" s="160" t="s">
        <v>223</v>
      </c>
      <c r="H277" s="161">
        <v>1</v>
      </c>
      <c r="I277" s="162"/>
      <c r="J277" s="163">
        <f t="shared" si="70"/>
        <v>0</v>
      </c>
      <c r="K277" s="159" t="s">
        <v>1</v>
      </c>
      <c r="L277" s="32"/>
      <c r="M277" s="164" t="s">
        <v>1</v>
      </c>
      <c r="N277" s="165" t="s">
        <v>45</v>
      </c>
      <c r="O277" s="55"/>
      <c r="P277" s="166">
        <f t="shared" si="71"/>
        <v>0</v>
      </c>
      <c r="Q277" s="166">
        <v>0</v>
      </c>
      <c r="R277" s="166">
        <f t="shared" si="72"/>
        <v>0</v>
      </c>
      <c r="S277" s="166">
        <v>0</v>
      </c>
      <c r="T277" s="167">
        <f t="shared" si="73"/>
        <v>0</v>
      </c>
      <c r="AR277" s="168" t="s">
        <v>246</v>
      </c>
      <c r="AT277" s="168" t="s">
        <v>168</v>
      </c>
      <c r="AU277" s="168" t="s">
        <v>21</v>
      </c>
      <c r="AY277" s="17" t="s">
        <v>166</v>
      </c>
      <c r="BE277" s="169">
        <f t="shared" si="74"/>
        <v>0</v>
      </c>
      <c r="BF277" s="169">
        <f t="shared" si="75"/>
        <v>0</v>
      </c>
      <c r="BG277" s="169">
        <f t="shared" si="76"/>
        <v>0</v>
      </c>
      <c r="BH277" s="169">
        <f t="shared" si="77"/>
        <v>0</v>
      </c>
      <c r="BI277" s="169">
        <f t="shared" si="78"/>
        <v>0</v>
      </c>
      <c r="BJ277" s="17" t="s">
        <v>21</v>
      </c>
      <c r="BK277" s="169">
        <f t="shared" si="79"/>
        <v>0</v>
      </c>
      <c r="BL277" s="17" t="s">
        <v>246</v>
      </c>
      <c r="BM277" s="168" t="s">
        <v>2559</v>
      </c>
    </row>
    <row r="278" spans="2:65" s="1" customFormat="1" ht="16.5" customHeight="1">
      <c r="B278" s="156"/>
      <c r="C278" s="157" t="s">
        <v>1361</v>
      </c>
      <c r="D278" s="157" t="s">
        <v>168</v>
      </c>
      <c r="E278" s="158" t="s">
        <v>2560</v>
      </c>
      <c r="F278" s="159" t="s">
        <v>2561</v>
      </c>
      <c r="G278" s="160" t="s">
        <v>223</v>
      </c>
      <c r="H278" s="161">
        <v>3</v>
      </c>
      <c r="I278" s="162"/>
      <c r="J278" s="163">
        <f t="shared" si="70"/>
        <v>0</v>
      </c>
      <c r="K278" s="159" t="s">
        <v>1</v>
      </c>
      <c r="L278" s="32"/>
      <c r="M278" s="164" t="s">
        <v>1</v>
      </c>
      <c r="N278" s="165" t="s">
        <v>45</v>
      </c>
      <c r="O278" s="55"/>
      <c r="P278" s="166">
        <f t="shared" si="71"/>
        <v>0</v>
      </c>
      <c r="Q278" s="166">
        <v>0</v>
      </c>
      <c r="R278" s="166">
        <f t="shared" si="72"/>
        <v>0</v>
      </c>
      <c r="S278" s="166">
        <v>0</v>
      </c>
      <c r="T278" s="167">
        <f t="shared" si="73"/>
        <v>0</v>
      </c>
      <c r="AR278" s="168" t="s">
        <v>246</v>
      </c>
      <c r="AT278" s="168" t="s">
        <v>168</v>
      </c>
      <c r="AU278" s="168" t="s">
        <v>21</v>
      </c>
      <c r="AY278" s="17" t="s">
        <v>166</v>
      </c>
      <c r="BE278" s="169">
        <f t="shared" si="74"/>
        <v>0</v>
      </c>
      <c r="BF278" s="169">
        <f t="shared" si="75"/>
        <v>0</v>
      </c>
      <c r="BG278" s="169">
        <f t="shared" si="76"/>
        <v>0</v>
      </c>
      <c r="BH278" s="169">
        <f t="shared" si="77"/>
        <v>0</v>
      </c>
      <c r="BI278" s="169">
        <f t="shared" si="78"/>
        <v>0</v>
      </c>
      <c r="BJ278" s="17" t="s">
        <v>21</v>
      </c>
      <c r="BK278" s="169">
        <f t="shared" si="79"/>
        <v>0</v>
      </c>
      <c r="BL278" s="17" t="s">
        <v>246</v>
      </c>
      <c r="BM278" s="168" t="s">
        <v>2562</v>
      </c>
    </row>
    <row r="279" spans="2:65" s="1" customFormat="1" ht="16.5" customHeight="1">
      <c r="B279" s="156"/>
      <c r="C279" s="157" t="s">
        <v>1367</v>
      </c>
      <c r="D279" s="157" t="s">
        <v>168</v>
      </c>
      <c r="E279" s="158" t="s">
        <v>2563</v>
      </c>
      <c r="F279" s="159" t="s">
        <v>2564</v>
      </c>
      <c r="G279" s="160" t="s">
        <v>2241</v>
      </c>
      <c r="H279" s="161">
        <v>3</v>
      </c>
      <c r="I279" s="162"/>
      <c r="J279" s="163">
        <f t="shared" si="70"/>
        <v>0</v>
      </c>
      <c r="K279" s="159" t="s">
        <v>1</v>
      </c>
      <c r="L279" s="32"/>
      <c r="M279" s="164" t="s">
        <v>1</v>
      </c>
      <c r="N279" s="165" t="s">
        <v>45</v>
      </c>
      <c r="O279" s="55"/>
      <c r="P279" s="166">
        <f t="shared" si="71"/>
        <v>0</v>
      </c>
      <c r="Q279" s="166">
        <v>0</v>
      </c>
      <c r="R279" s="166">
        <f t="shared" si="72"/>
        <v>0</v>
      </c>
      <c r="S279" s="166">
        <v>0</v>
      </c>
      <c r="T279" s="167">
        <f t="shared" si="73"/>
        <v>0</v>
      </c>
      <c r="AR279" s="168" t="s">
        <v>246</v>
      </c>
      <c r="AT279" s="168" t="s">
        <v>168</v>
      </c>
      <c r="AU279" s="168" t="s">
        <v>21</v>
      </c>
      <c r="AY279" s="17" t="s">
        <v>166</v>
      </c>
      <c r="BE279" s="169">
        <f t="shared" si="74"/>
        <v>0</v>
      </c>
      <c r="BF279" s="169">
        <f t="shared" si="75"/>
        <v>0</v>
      </c>
      <c r="BG279" s="169">
        <f t="shared" si="76"/>
        <v>0</v>
      </c>
      <c r="BH279" s="169">
        <f t="shared" si="77"/>
        <v>0</v>
      </c>
      <c r="BI279" s="169">
        <f t="shared" si="78"/>
        <v>0</v>
      </c>
      <c r="BJ279" s="17" t="s">
        <v>21</v>
      </c>
      <c r="BK279" s="169">
        <f t="shared" si="79"/>
        <v>0</v>
      </c>
      <c r="BL279" s="17" t="s">
        <v>246</v>
      </c>
      <c r="BM279" s="168" t="s">
        <v>2565</v>
      </c>
    </row>
    <row r="280" spans="2:65" s="1" customFormat="1" ht="16.5" customHeight="1">
      <c r="B280" s="156"/>
      <c r="C280" s="157" t="s">
        <v>1373</v>
      </c>
      <c r="D280" s="157" t="s">
        <v>168</v>
      </c>
      <c r="E280" s="158" t="s">
        <v>2566</v>
      </c>
      <c r="F280" s="159" t="s">
        <v>2567</v>
      </c>
      <c r="G280" s="160" t="s">
        <v>2241</v>
      </c>
      <c r="H280" s="161">
        <v>3</v>
      </c>
      <c r="I280" s="162"/>
      <c r="J280" s="163">
        <f t="shared" si="70"/>
        <v>0</v>
      </c>
      <c r="K280" s="159" t="s">
        <v>1</v>
      </c>
      <c r="L280" s="32"/>
      <c r="M280" s="164" t="s">
        <v>1</v>
      </c>
      <c r="N280" s="165" t="s">
        <v>45</v>
      </c>
      <c r="O280" s="55"/>
      <c r="P280" s="166">
        <f t="shared" si="71"/>
        <v>0</v>
      </c>
      <c r="Q280" s="166">
        <v>0</v>
      </c>
      <c r="R280" s="166">
        <f t="shared" si="72"/>
        <v>0</v>
      </c>
      <c r="S280" s="166">
        <v>0</v>
      </c>
      <c r="T280" s="167">
        <f t="shared" si="73"/>
        <v>0</v>
      </c>
      <c r="AR280" s="168" t="s">
        <v>246</v>
      </c>
      <c r="AT280" s="168" t="s">
        <v>168</v>
      </c>
      <c r="AU280" s="168" t="s">
        <v>21</v>
      </c>
      <c r="AY280" s="17" t="s">
        <v>166</v>
      </c>
      <c r="BE280" s="169">
        <f t="shared" si="74"/>
        <v>0</v>
      </c>
      <c r="BF280" s="169">
        <f t="shared" si="75"/>
        <v>0</v>
      </c>
      <c r="BG280" s="169">
        <f t="shared" si="76"/>
        <v>0</v>
      </c>
      <c r="BH280" s="169">
        <f t="shared" si="77"/>
        <v>0</v>
      </c>
      <c r="BI280" s="169">
        <f t="shared" si="78"/>
        <v>0</v>
      </c>
      <c r="BJ280" s="17" t="s">
        <v>21</v>
      </c>
      <c r="BK280" s="169">
        <f t="shared" si="79"/>
        <v>0</v>
      </c>
      <c r="BL280" s="17" t="s">
        <v>246</v>
      </c>
      <c r="BM280" s="168" t="s">
        <v>2568</v>
      </c>
    </row>
    <row r="281" spans="2:65" s="1" customFormat="1" ht="24" customHeight="1">
      <c r="B281" s="156"/>
      <c r="C281" s="157" t="s">
        <v>1377</v>
      </c>
      <c r="D281" s="157" t="s">
        <v>168</v>
      </c>
      <c r="E281" s="158" t="s">
        <v>2569</v>
      </c>
      <c r="F281" s="159" t="s">
        <v>2570</v>
      </c>
      <c r="G281" s="160" t="s">
        <v>223</v>
      </c>
      <c r="H281" s="161">
        <v>1</v>
      </c>
      <c r="I281" s="162"/>
      <c r="J281" s="163">
        <f t="shared" si="70"/>
        <v>0</v>
      </c>
      <c r="K281" s="159" t="s">
        <v>1</v>
      </c>
      <c r="L281" s="32"/>
      <c r="M281" s="164" t="s">
        <v>1</v>
      </c>
      <c r="N281" s="165" t="s">
        <v>45</v>
      </c>
      <c r="O281" s="55"/>
      <c r="P281" s="166">
        <f t="shared" si="71"/>
        <v>0</v>
      </c>
      <c r="Q281" s="166">
        <v>0</v>
      </c>
      <c r="R281" s="166">
        <f t="shared" si="72"/>
        <v>0</v>
      </c>
      <c r="S281" s="166">
        <v>0</v>
      </c>
      <c r="T281" s="167">
        <f t="shared" si="73"/>
        <v>0</v>
      </c>
      <c r="AR281" s="168" t="s">
        <v>246</v>
      </c>
      <c r="AT281" s="168" t="s">
        <v>168</v>
      </c>
      <c r="AU281" s="168" t="s">
        <v>21</v>
      </c>
      <c r="AY281" s="17" t="s">
        <v>166</v>
      </c>
      <c r="BE281" s="169">
        <f t="shared" si="74"/>
        <v>0</v>
      </c>
      <c r="BF281" s="169">
        <f t="shared" si="75"/>
        <v>0</v>
      </c>
      <c r="BG281" s="169">
        <f t="shared" si="76"/>
        <v>0</v>
      </c>
      <c r="BH281" s="169">
        <f t="shared" si="77"/>
        <v>0</v>
      </c>
      <c r="BI281" s="169">
        <f t="shared" si="78"/>
        <v>0</v>
      </c>
      <c r="BJ281" s="17" t="s">
        <v>21</v>
      </c>
      <c r="BK281" s="169">
        <f t="shared" si="79"/>
        <v>0</v>
      </c>
      <c r="BL281" s="17" t="s">
        <v>246</v>
      </c>
      <c r="BM281" s="168" t="s">
        <v>2571</v>
      </c>
    </row>
    <row r="282" spans="2:65" s="1" customFormat="1" ht="16.5" customHeight="1">
      <c r="B282" s="156"/>
      <c r="C282" s="157" t="s">
        <v>1382</v>
      </c>
      <c r="D282" s="157" t="s">
        <v>168</v>
      </c>
      <c r="E282" s="158" t="s">
        <v>2572</v>
      </c>
      <c r="F282" s="159" t="s">
        <v>2573</v>
      </c>
      <c r="G282" s="160" t="s">
        <v>223</v>
      </c>
      <c r="H282" s="161">
        <v>6</v>
      </c>
      <c r="I282" s="162"/>
      <c r="J282" s="163">
        <f t="shared" si="70"/>
        <v>0</v>
      </c>
      <c r="K282" s="159" t="s">
        <v>1</v>
      </c>
      <c r="L282" s="32"/>
      <c r="M282" s="164" t="s">
        <v>1</v>
      </c>
      <c r="N282" s="165" t="s">
        <v>45</v>
      </c>
      <c r="O282" s="55"/>
      <c r="P282" s="166">
        <f t="shared" si="71"/>
        <v>0</v>
      </c>
      <c r="Q282" s="166">
        <v>0</v>
      </c>
      <c r="R282" s="166">
        <f t="shared" si="72"/>
        <v>0</v>
      </c>
      <c r="S282" s="166">
        <v>0</v>
      </c>
      <c r="T282" s="167">
        <f t="shared" si="73"/>
        <v>0</v>
      </c>
      <c r="AR282" s="168" t="s">
        <v>246</v>
      </c>
      <c r="AT282" s="168" t="s">
        <v>168</v>
      </c>
      <c r="AU282" s="168" t="s">
        <v>21</v>
      </c>
      <c r="AY282" s="17" t="s">
        <v>166</v>
      </c>
      <c r="BE282" s="169">
        <f t="shared" si="74"/>
        <v>0</v>
      </c>
      <c r="BF282" s="169">
        <f t="shared" si="75"/>
        <v>0</v>
      </c>
      <c r="BG282" s="169">
        <f t="shared" si="76"/>
        <v>0</v>
      </c>
      <c r="BH282" s="169">
        <f t="shared" si="77"/>
        <v>0</v>
      </c>
      <c r="BI282" s="169">
        <f t="shared" si="78"/>
        <v>0</v>
      </c>
      <c r="BJ282" s="17" t="s">
        <v>21</v>
      </c>
      <c r="BK282" s="169">
        <f t="shared" si="79"/>
        <v>0</v>
      </c>
      <c r="BL282" s="17" t="s">
        <v>246</v>
      </c>
      <c r="BM282" s="168" t="s">
        <v>2574</v>
      </c>
    </row>
    <row r="283" spans="2:65" s="1" customFormat="1" ht="24" customHeight="1">
      <c r="B283" s="156"/>
      <c r="C283" s="157" t="s">
        <v>1387</v>
      </c>
      <c r="D283" s="157" t="s">
        <v>168</v>
      </c>
      <c r="E283" s="158" t="s">
        <v>2575</v>
      </c>
      <c r="F283" s="159" t="s">
        <v>2576</v>
      </c>
      <c r="G283" s="160" t="s">
        <v>223</v>
      </c>
      <c r="H283" s="161">
        <v>1</v>
      </c>
      <c r="I283" s="162"/>
      <c r="J283" s="163">
        <f t="shared" si="70"/>
        <v>0</v>
      </c>
      <c r="K283" s="159" t="s">
        <v>1</v>
      </c>
      <c r="L283" s="32"/>
      <c r="M283" s="164" t="s">
        <v>1</v>
      </c>
      <c r="N283" s="165" t="s">
        <v>45</v>
      </c>
      <c r="O283" s="55"/>
      <c r="P283" s="166">
        <f t="shared" si="71"/>
        <v>0</v>
      </c>
      <c r="Q283" s="166">
        <v>0</v>
      </c>
      <c r="R283" s="166">
        <f t="shared" si="72"/>
        <v>0</v>
      </c>
      <c r="S283" s="166">
        <v>0</v>
      </c>
      <c r="T283" s="167">
        <f t="shared" si="73"/>
        <v>0</v>
      </c>
      <c r="AR283" s="168" t="s">
        <v>246</v>
      </c>
      <c r="AT283" s="168" t="s">
        <v>168</v>
      </c>
      <c r="AU283" s="168" t="s">
        <v>21</v>
      </c>
      <c r="AY283" s="17" t="s">
        <v>166</v>
      </c>
      <c r="BE283" s="169">
        <f t="shared" si="74"/>
        <v>0</v>
      </c>
      <c r="BF283" s="169">
        <f t="shared" si="75"/>
        <v>0</v>
      </c>
      <c r="BG283" s="169">
        <f t="shared" si="76"/>
        <v>0</v>
      </c>
      <c r="BH283" s="169">
        <f t="shared" si="77"/>
        <v>0</v>
      </c>
      <c r="BI283" s="169">
        <f t="shared" si="78"/>
        <v>0</v>
      </c>
      <c r="BJ283" s="17" t="s">
        <v>21</v>
      </c>
      <c r="BK283" s="169">
        <f t="shared" si="79"/>
        <v>0</v>
      </c>
      <c r="BL283" s="17" t="s">
        <v>246</v>
      </c>
      <c r="BM283" s="168" t="s">
        <v>2577</v>
      </c>
    </row>
    <row r="284" spans="2:65" s="1" customFormat="1" ht="16.5" customHeight="1">
      <c r="B284" s="156"/>
      <c r="C284" s="157" t="s">
        <v>1393</v>
      </c>
      <c r="D284" s="157" t="s">
        <v>168</v>
      </c>
      <c r="E284" s="158" t="s">
        <v>2578</v>
      </c>
      <c r="F284" s="159" t="s">
        <v>2579</v>
      </c>
      <c r="G284" s="160" t="s">
        <v>223</v>
      </c>
      <c r="H284" s="161">
        <v>3</v>
      </c>
      <c r="I284" s="162"/>
      <c r="J284" s="163">
        <f t="shared" si="70"/>
        <v>0</v>
      </c>
      <c r="K284" s="159" t="s">
        <v>1</v>
      </c>
      <c r="L284" s="32"/>
      <c r="M284" s="164" t="s">
        <v>1</v>
      </c>
      <c r="N284" s="165" t="s">
        <v>45</v>
      </c>
      <c r="O284" s="55"/>
      <c r="P284" s="166">
        <f t="shared" si="71"/>
        <v>0</v>
      </c>
      <c r="Q284" s="166">
        <v>0</v>
      </c>
      <c r="R284" s="166">
        <f t="shared" si="72"/>
        <v>0</v>
      </c>
      <c r="S284" s="166">
        <v>0</v>
      </c>
      <c r="T284" s="167">
        <f t="shared" si="73"/>
        <v>0</v>
      </c>
      <c r="AR284" s="168" t="s">
        <v>246</v>
      </c>
      <c r="AT284" s="168" t="s">
        <v>168</v>
      </c>
      <c r="AU284" s="168" t="s">
        <v>21</v>
      </c>
      <c r="AY284" s="17" t="s">
        <v>166</v>
      </c>
      <c r="BE284" s="169">
        <f t="shared" si="74"/>
        <v>0</v>
      </c>
      <c r="BF284" s="169">
        <f t="shared" si="75"/>
        <v>0</v>
      </c>
      <c r="BG284" s="169">
        <f t="shared" si="76"/>
        <v>0</v>
      </c>
      <c r="BH284" s="169">
        <f t="shared" si="77"/>
        <v>0</v>
      </c>
      <c r="BI284" s="169">
        <f t="shared" si="78"/>
        <v>0</v>
      </c>
      <c r="BJ284" s="17" t="s">
        <v>21</v>
      </c>
      <c r="BK284" s="169">
        <f t="shared" si="79"/>
        <v>0</v>
      </c>
      <c r="BL284" s="17" t="s">
        <v>246</v>
      </c>
      <c r="BM284" s="168" t="s">
        <v>2580</v>
      </c>
    </row>
    <row r="285" spans="2:65" s="1" customFormat="1" ht="16.5" customHeight="1">
      <c r="B285" s="156"/>
      <c r="C285" s="157" t="s">
        <v>1398</v>
      </c>
      <c r="D285" s="157" t="s">
        <v>168</v>
      </c>
      <c r="E285" s="158" t="s">
        <v>2581</v>
      </c>
      <c r="F285" s="159" t="s">
        <v>2582</v>
      </c>
      <c r="G285" s="160" t="s">
        <v>223</v>
      </c>
      <c r="H285" s="161">
        <v>4</v>
      </c>
      <c r="I285" s="162"/>
      <c r="J285" s="163">
        <f t="shared" si="70"/>
        <v>0</v>
      </c>
      <c r="K285" s="159" t="s">
        <v>1</v>
      </c>
      <c r="L285" s="32"/>
      <c r="M285" s="164" t="s">
        <v>1</v>
      </c>
      <c r="N285" s="165" t="s">
        <v>45</v>
      </c>
      <c r="O285" s="55"/>
      <c r="P285" s="166">
        <f t="shared" si="71"/>
        <v>0</v>
      </c>
      <c r="Q285" s="166">
        <v>0</v>
      </c>
      <c r="R285" s="166">
        <f t="shared" si="72"/>
        <v>0</v>
      </c>
      <c r="S285" s="166">
        <v>0</v>
      </c>
      <c r="T285" s="167">
        <f t="shared" si="73"/>
        <v>0</v>
      </c>
      <c r="AR285" s="168" t="s">
        <v>246</v>
      </c>
      <c r="AT285" s="168" t="s">
        <v>168</v>
      </c>
      <c r="AU285" s="168" t="s">
        <v>21</v>
      </c>
      <c r="AY285" s="17" t="s">
        <v>166</v>
      </c>
      <c r="BE285" s="169">
        <f t="shared" si="74"/>
        <v>0</v>
      </c>
      <c r="BF285" s="169">
        <f t="shared" si="75"/>
        <v>0</v>
      </c>
      <c r="BG285" s="169">
        <f t="shared" si="76"/>
        <v>0</v>
      </c>
      <c r="BH285" s="169">
        <f t="shared" si="77"/>
        <v>0</v>
      </c>
      <c r="BI285" s="169">
        <f t="shared" si="78"/>
        <v>0</v>
      </c>
      <c r="BJ285" s="17" t="s">
        <v>21</v>
      </c>
      <c r="BK285" s="169">
        <f t="shared" si="79"/>
        <v>0</v>
      </c>
      <c r="BL285" s="17" t="s">
        <v>246</v>
      </c>
      <c r="BM285" s="168" t="s">
        <v>2583</v>
      </c>
    </row>
    <row r="286" spans="2:65" s="1" customFormat="1" ht="24" customHeight="1">
      <c r="B286" s="156"/>
      <c r="C286" s="157" t="s">
        <v>1404</v>
      </c>
      <c r="D286" s="157" t="s">
        <v>168</v>
      </c>
      <c r="E286" s="158" t="s">
        <v>2584</v>
      </c>
      <c r="F286" s="159" t="s">
        <v>2585</v>
      </c>
      <c r="G286" s="160" t="s">
        <v>223</v>
      </c>
      <c r="H286" s="161">
        <v>1</v>
      </c>
      <c r="I286" s="162"/>
      <c r="J286" s="163">
        <f t="shared" si="70"/>
        <v>0</v>
      </c>
      <c r="K286" s="159" t="s">
        <v>1</v>
      </c>
      <c r="L286" s="32"/>
      <c r="M286" s="164" t="s">
        <v>1</v>
      </c>
      <c r="N286" s="165" t="s">
        <v>45</v>
      </c>
      <c r="O286" s="55"/>
      <c r="P286" s="166">
        <f t="shared" si="71"/>
        <v>0</v>
      </c>
      <c r="Q286" s="166">
        <v>0</v>
      </c>
      <c r="R286" s="166">
        <f t="shared" si="72"/>
        <v>0</v>
      </c>
      <c r="S286" s="166">
        <v>0</v>
      </c>
      <c r="T286" s="167">
        <f t="shared" si="73"/>
        <v>0</v>
      </c>
      <c r="AR286" s="168" t="s">
        <v>246</v>
      </c>
      <c r="AT286" s="168" t="s">
        <v>168</v>
      </c>
      <c r="AU286" s="168" t="s">
        <v>21</v>
      </c>
      <c r="AY286" s="17" t="s">
        <v>166</v>
      </c>
      <c r="BE286" s="169">
        <f t="shared" si="74"/>
        <v>0</v>
      </c>
      <c r="BF286" s="169">
        <f t="shared" si="75"/>
        <v>0</v>
      </c>
      <c r="BG286" s="169">
        <f t="shared" si="76"/>
        <v>0</v>
      </c>
      <c r="BH286" s="169">
        <f t="shared" si="77"/>
        <v>0</v>
      </c>
      <c r="BI286" s="169">
        <f t="shared" si="78"/>
        <v>0</v>
      </c>
      <c r="BJ286" s="17" t="s">
        <v>21</v>
      </c>
      <c r="BK286" s="169">
        <f t="shared" si="79"/>
        <v>0</v>
      </c>
      <c r="BL286" s="17" t="s">
        <v>246</v>
      </c>
      <c r="BM286" s="168" t="s">
        <v>2586</v>
      </c>
    </row>
    <row r="287" spans="2:65" s="1" customFormat="1" ht="16.5" customHeight="1">
      <c r="B287" s="156"/>
      <c r="C287" s="157" t="s">
        <v>1408</v>
      </c>
      <c r="D287" s="157" t="s">
        <v>168</v>
      </c>
      <c r="E287" s="158" t="s">
        <v>2587</v>
      </c>
      <c r="F287" s="159" t="s">
        <v>2588</v>
      </c>
      <c r="G287" s="160" t="s">
        <v>223</v>
      </c>
      <c r="H287" s="161">
        <v>3</v>
      </c>
      <c r="I287" s="162"/>
      <c r="J287" s="163">
        <f t="shared" si="70"/>
        <v>0</v>
      </c>
      <c r="K287" s="159" t="s">
        <v>1</v>
      </c>
      <c r="L287" s="32"/>
      <c r="M287" s="164" t="s">
        <v>1</v>
      </c>
      <c r="N287" s="165" t="s">
        <v>45</v>
      </c>
      <c r="O287" s="55"/>
      <c r="P287" s="166">
        <f t="shared" si="71"/>
        <v>0</v>
      </c>
      <c r="Q287" s="166">
        <v>0</v>
      </c>
      <c r="R287" s="166">
        <f t="shared" si="72"/>
        <v>0</v>
      </c>
      <c r="S287" s="166">
        <v>0</v>
      </c>
      <c r="T287" s="167">
        <f t="shared" si="73"/>
        <v>0</v>
      </c>
      <c r="AR287" s="168" t="s">
        <v>246</v>
      </c>
      <c r="AT287" s="168" t="s">
        <v>168</v>
      </c>
      <c r="AU287" s="168" t="s">
        <v>21</v>
      </c>
      <c r="AY287" s="17" t="s">
        <v>166</v>
      </c>
      <c r="BE287" s="169">
        <f t="shared" si="74"/>
        <v>0</v>
      </c>
      <c r="BF287" s="169">
        <f t="shared" si="75"/>
        <v>0</v>
      </c>
      <c r="BG287" s="169">
        <f t="shared" si="76"/>
        <v>0</v>
      </c>
      <c r="BH287" s="169">
        <f t="shared" si="77"/>
        <v>0</v>
      </c>
      <c r="BI287" s="169">
        <f t="shared" si="78"/>
        <v>0</v>
      </c>
      <c r="BJ287" s="17" t="s">
        <v>21</v>
      </c>
      <c r="BK287" s="169">
        <f t="shared" si="79"/>
        <v>0</v>
      </c>
      <c r="BL287" s="17" t="s">
        <v>246</v>
      </c>
      <c r="BM287" s="168" t="s">
        <v>2589</v>
      </c>
    </row>
    <row r="288" spans="2:65" s="1" customFormat="1" ht="16.5" customHeight="1">
      <c r="B288" s="156"/>
      <c r="C288" s="157" t="s">
        <v>1413</v>
      </c>
      <c r="D288" s="157" t="s">
        <v>168</v>
      </c>
      <c r="E288" s="158" t="s">
        <v>2590</v>
      </c>
      <c r="F288" s="159" t="s">
        <v>2591</v>
      </c>
      <c r="G288" s="160" t="s">
        <v>223</v>
      </c>
      <c r="H288" s="161">
        <v>4</v>
      </c>
      <c r="I288" s="162"/>
      <c r="J288" s="163">
        <f t="shared" si="70"/>
        <v>0</v>
      </c>
      <c r="K288" s="159" t="s">
        <v>1</v>
      </c>
      <c r="L288" s="32"/>
      <c r="M288" s="164" t="s">
        <v>1</v>
      </c>
      <c r="N288" s="165" t="s">
        <v>45</v>
      </c>
      <c r="O288" s="55"/>
      <c r="P288" s="166">
        <f t="shared" si="71"/>
        <v>0</v>
      </c>
      <c r="Q288" s="166">
        <v>0</v>
      </c>
      <c r="R288" s="166">
        <f t="shared" si="72"/>
        <v>0</v>
      </c>
      <c r="S288" s="166">
        <v>0</v>
      </c>
      <c r="T288" s="167">
        <f t="shared" si="73"/>
        <v>0</v>
      </c>
      <c r="AR288" s="168" t="s">
        <v>246</v>
      </c>
      <c r="AT288" s="168" t="s">
        <v>168</v>
      </c>
      <c r="AU288" s="168" t="s">
        <v>21</v>
      </c>
      <c r="AY288" s="17" t="s">
        <v>166</v>
      </c>
      <c r="BE288" s="169">
        <f t="shared" si="74"/>
        <v>0</v>
      </c>
      <c r="BF288" s="169">
        <f t="shared" si="75"/>
        <v>0</v>
      </c>
      <c r="BG288" s="169">
        <f t="shared" si="76"/>
        <v>0</v>
      </c>
      <c r="BH288" s="169">
        <f t="shared" si="77"/>
        <v>0</v>
      </c>
      <c r="BI288" s="169">
        <f t="shared" si="78"/>
        <v>0</v>
      </c>
      <c r="BJ288" s="17" t="s">
        <v>21</v>
      </c>
      <c r="BK288" s="169">
        <f t="shared" si="79"/>
        <v>0</v>
      </c>
      <c r="BL288" s="17" t="s">
        <v>246</v>
      </c>
      <c r="BM288" s="168" t="s">
        <v>2592</v>
      </c>
    </row>
    <row r="289" spans="2:65" s="1" customFormat="1" ht="16.5" customHeight="1">
      <c r="B289" s="156"/>
      <c r="C289" s="157" t="s">
        <v>1420</v>
      </c>
      <c r="D289" s="157" t="s">
        <v>168</v>
      </c>
      <c r="E289" s="158" t="s">
        <v>2593</v>
      </c>
      <c r="F289" s="159" t="s">
        <v>2594</v>
      </c>
      <c r="G289" s="160" t="s">
        <v>2241</v>
      </c>
      <c r="H289" s="161">
        <v>1</v>
      </c>
      <c r="I289" s="162"/>
      <c r="J289" s="163">
        <f t="shared" si="70"/>
        <v>0</v>
      </c>
      <c r="K289" s="159" t="s">
        <v>1</v>
      </c>
      <c r="L289" s="32"/>
      <c r="M289" s="164" t="s">
        <v>1</v>
      </c>
      <c r="N289" s="165" t="s">
        <v>45</v>
      </c>
      <c r="O289" s="55"/>
      <c r="P289" s="166">
        <f t="shared" si="71"/>
        <v>0</v>
      </c>
      <c r="Q289" s="166">
        <v>0</v>
      </c>
      <c r="R289" s="166">
        <f t="shared" si="72"/>
        <v>0</v>
      </c>
      <c r="S289" s="166">
        <v>0</v>
      </c>
      <c r="T289" s="167">
        <f t="shared" si="73"/>
        <v>0</v>
      </c>
      <c r="AR289" s="168" t="s">
        <v>246</v>
      </c>
      <c r="AT289" s="168" t="s">
        <v>168</v>
      </c>
      <c r="AU289" s="168" t="s">
        <v>21</v>
      </c>
      <c r="AY289" s="17" t="s">
        <v>166</v>
      </c>
      <c r="BE289" s="169">
        <f t="shared" si="74"/>
        <v>0</v>
      </c>
      <c r="BF289" s="169">
        <f t="shared" si="75"/>
        <v>0</v>
      </c>
      <c r="BG289" s="169">
        <f t="shared" si="76"/>
        <v>0</v>
      </c>
      <c r="BH289" s="169">
        <f t="shared" si="77"/>
        <v>0</v>
      </c>
      <c r="BI289" s="169">
        <f t="shared" si="78"/>
        <v>0</v>
      </c>
      <c r="BJ289" s="17" t="s">
        <v>21</v>
      </c>
      <c r="BK289" s="169">
        <f t="shared" si="79"/>
        <v>0</v>
      </c>
      <c r="BL289" s="17" t="s">
        <v>246</v>
      </c>
      <c r="BM289" s="168" t="s">
        <v>2595</v>
      </c>
    </row>
    <row r="290" spans="2:65" s="1" customFormat="1" ht="16.5" customHeight="1">
      <c r="B290" s="156"/>
      <c r="C290" s="157" t="s">
        <v>1426</v>
      </c>
      <c r="D290" s="157" t="s">
        <v>168</v>
      </c>
      <c r="E290" s="158" t="s">
        <v>2596</v>
      </c>
      <c r="F290" s="159" t="s">
        <v>2597</v>
      </c>
      <c r="G290" s="160" t="s">
        <v>2241</v>
      </c>
      <c r="H290" s="161">
        <v>5</v>
      </c>
      <c r="I290" s="162"/>
      <c r="J290" s="163">
        <f t="shared" si="70"/>
        <v>0</v>
      </c>
      <c r="K290" s="159" t="s">
        <v>1</v>
      </c>
      <c r="L290" s="32"/>
      <c r="M290" s="164" t="s">
        <v>1</v>
      </c>
      <c r="N290" s="165" t="s">
        <v>45</v>
      </c>
      <c r="O290" s="55"/>
      <c r="P290" s="166">
        <f t="shared" si="71"/>
        <v>0</v>
      </c>
      <c r="Q290" s="166">
        <v>0</v>
      </c>
      <c r="R290" s="166">
        <f t="shared" si="72"/>
        <v>0</v>
      </c>
      <c r="S290" s="166">
        <v>0</v>
      </c>
      <c r="T290" s="167">
        <f t="shared" si="73"/>
        <v>0</v>
      </c>
      <c r="AR290" s="168" t="s">
        <v>246</v>
      </c>
      <c r="AT290" s="168" t="s">
        <v>168</v>
      </c>
      <c r="AU290" s="168" t="s">
        <v>21</v>
      </c>
      <c r="AY290" s="17" t="s">
        <v>166</v>
      </c>
      <c r="BE290" s="169">
        <f t="shared" si="74"/>
        <v>0</v>
      </c>
      <c r="BF290" s="169">
        <f t="shared" si="75"/>
        <v>0</v>
      </c>
      <c r="BG290" s="169">
        <f t="shared" si="76"/>
        <v>0</v>
      </c>
      <c r="BH290" s="169">
        <f t="shared" si="77"/>
        <v>0</v>
      </c>
      <c r="BI290" s="169">
        <f t="shared" si="78"/>
        <v>0</v>
      </c>
      <c r="BJ290" s="17" t="s">
        <v>21</v>
      </c>
      <c r="BK290" s="169">
        <f t="shared" si="79"/>
        <v>0</v>
      </c>
      <c r="BL290" s="17" t="s">
        <v>246</v>
      </c>
      <c r="BM290" s="168" t="s">
        <v>2598</v>
      </c>
    </row>
    <row r="291" spans="2:65" s="1" customFormat="1" ht="16.5" customHeight="1">
      <c r="B291" s="156"/>
      <c r="C291" s="157" t="s">
        <v>1431</v>
      </c>
      <c r="D291" s="157" t="s">
        <v>168</v>
      </c>
      <c r="E291" s="158" t="s">
        <v>2599</v>
      </c>
      <c r="F291" s="159" t="s">
        <v>2600</v>
      </c>
      <c r="G291" s="160" t="s">
        <v>223</v>
      </c>
      <c r="H291" s="161">
        <v>2</v>
      </c>
      <c r="I291" s="162"/>
      <c r="J291" s="163">
        <f t="shared" si="70"/>
        <v>0</v>
      </c>
      <c r="K291" s="159" t="s">
        <v>1</v>
      </c>
      <c r="L291" s="32"/>
      <c r="M291" s="164" t="s">
        <v>1</v>
      </c>
      <c r="N291" s="165" t="s">
        <v>45</v>
      </c>
      <c r="O291" s="55"/>
      <c r="P291" s="166">
        <f t="shared" si="71"/>
        <v>0</v>
      </c>
      <c r="Q291" s="166">
        <v>0</v>
      </c>
      <c r="R291" s="166">
        <f t="shared" si="72"/>
        <v>0</v>
      </c>
      <c r="S291" s="166">
        <v>0</v>
      </c>
      <c r="T291" s="167">
        <f t="shared" si="73"/>
        <v>0</v>
      </c>
      <c r="AR291" s="168" t="s">
        <v>246</v>
      </c>
      <c r="AT291" s="168" t="s">
        <v>168</v>
      </c>
      <c r="AU291" s="168" t="s">
        <v>21</v>
      </c>
      <c r="AY291" s="17" t="s">
        <v>166</v>
      </c>
      <c r="BE291" s="169">
        <f t="shared" si="74"/>
        <v>0</v>
      </c>
      <c r="BF291" s="169">
        <f t="shared" si="75"/>
        <v>0</v>
      </c>
      <c r="BG291" s="169">
        <f t="shared" si="76"/>
        <v>0</v>
      </c>
      <c r="BH291" s="169">
        <f t="shared" si="77"/>
        <v>0</v>
      </c>
      <c r="BI291" s="169">
        <f t="shared" si="78"/>
        <v>0</v>
      </c>
      <c r="BJ291" s="17" t="s">
        <v>21</v>
      </c>
      <c r="BK291" s="169">
        <f t="shared" si="79"/>
        <v>0</v>
      </c>
      <c r="BL291" s="17" t="s">
        <v>246</v>
      </c>
      <c r="BM291" s="168" t="s">
        <v>2601</v>
      </c>
    </row>
    <row r="292" spans="2:65" s="1" customFormat="1" ht="16.5" customHeight="1">
      <c r="B292" s="156"/>
      <c r="C292" s="157" t="s">
        <v>1437</v>
      </c>
      <c r="D292" s="157" t="s">
        <v>168</v>
      </c>
      <c r="E292" s="158" t="s">
        <v>2602</v>
      </c>
      <c r="F292" s="159" t="s">
        <v>2603</v>
      </c>
      <c r="G292" s="160" t="s">
        <v>223</v>
      </c>
      <c r="H292" s="161">
        <v>2</v>
      </c>
      <c r="I292" s="162"/>
      <c r="J292" s="163">
        <f t="shared" si="70"/>
        <v>0</v>
      </c>
      <c r="K292" s="159" t="s">
        <v>1</v>
      </c>
      <c r="L292" s="32"/>
      <c r="M292" s="164" t="s">
        <v>1</v>
      </c>
      <c r="N292" s="165" t="s">
        <v>45</v>
      </c>
      <c r="O292" s="55"/>
      <c r="P292" s="166">
        <f t="shared" si="71"/>
        <v>0</v>
      </c>
      <c r="Q292" s="166">
        <v>0</v>
      </c>
      <c r="R292" s="166">
        <f t="shared" si="72"/>
        <v>0</v>
      </c>
      <c r="S292" s="166">
        <v>0</v>
      </c>
      <c r="T292" s="167">
        <f t="shared" si="73"/>
        <v>0</v>
      </c>
      <c r="AR292" s="168" t="s">
        <v>246</v>
      </c>
      <c r="AT292" s="168" t="s">
        <v>168</v>
      </c>
      <c r="AU292" s="168" t="s">
        <v>21</v>
      </c>
      <c r="AY292" s="17" t="s">
        <v>166</v>
      </c>
      <c r="BE292" s="169">
        <f t="shared" si="74"/>
        <v>0</v>
      </c>
      <c r="BF292" s="169">
        <f t="shared" si="75"/>
        <v>0</v>
      </c>
      <c r="BG292" s="169">
        <f t="shared" si="76"/>
        <v>0</v>
      </c>
      <c r="BH292" s="169">
        <f t="shared" si="77"/>
        <v>0</v>
      </c>
      <c r="BI292" s="169">
        <f t="shared" si="78"/>
        <v>0</v>
      </c>
      <c r="BJ292" s="17" t="s">
        <v>21</v>
      </c>
      <c r="BK292" s="169">
        <f t="shared" si="79"/>
        <v>0</v>
      </c>
      <c r="BL292" s="17" t="s">
        <v>246</v>
      </c>
      <c r="BM292" s="168" t="s">
        <v>2604</v>
      </c>
    </row>
    <row r="293" spans="2:65" s="1" customFormat="1" ht="16.5" customHeight="1">
      <c r="B293" s="156"/>
      <c r="C293" s="157" t="s">
        <v>1443</v>
      </c>
      <c r="D293" s="157" t="s">
        <v>168</v>
      </c>
      <c r="E293" s="158" t="s">
        <v>2605</v>
      </c>
      <c r="F293" s="159" t="s">
        <v>2606</v>
      </c>
      <c r="G293" s="160" t="s">
        <v>2241</v>
      </c>
      <c r="H293" s="161">
        <v>1</v>
      </c>
      <c r="I293" s="162"/>
      <c r="J293" s="163">
        <f t="shared" si="70"/>
        <v>0</v>
      </c>
      <c r="K293" s="159" t="s">
        <v>1</v>
      </c>
      <c r="L293" s="32"/>
      <c r="M293" s="164" t="s">
        <v>1</v>
      </c>
      <c r="N293" s="165" t="s">
        <v>45</v>
      </c>
      <c r="O293" s="55"/>
      <c r="P293" s="166">
        <f t="shared" si="71"/>
        <v>0</v>
      </c>
      <c r="Q293" s="166">
        <v>0</v>
      </c>
      <c r="R293" s="166">
        <f t="shared" si="72"/>
        <v>0</v>
      </c>
      <c r="S293" s="166">
        <v>0</v>
      </c>
      <c r="T293" s="167">
        <f t="shared" si="73"/>
        <v>0</v>
      </c>
      <c r="AR293" s="168" t="s">
        <v>246</v>
      </c>
      <c r="AT293" s="168" t="s">
        <v>168</v>
      </c>
      <c r="AU293" s="168" t="s">
        <v>21</v>
      </c>
      <c r="AY293" s="17" t="s">
        <v>166</v>
      </c>
      <c r="BE293" s="169">
        <f t="shared" si="74"/>
        <v>0</v>
      </c>
      <c r="BF293" s="169">
        <f t="shared" si="75"/>
        <v>0</v>
      </c>
      <c r="BG293" s="169">
        <f t="shared" si="76"/>
        <v>0</v>
      </c>
      <c r="BH293" s="169">
        <f t="shared" si="77"/>
        <v>0</v>
      </c>
      <c r="BI293" s="169">
        <f t="shared" si="78"/>
        <v>0</v>
      </c>
      <c r="BJ293" s="17" t="s">
        <v>21</v>
      </c>
      <c r="BK293" s="169">
        <f t="shared" si="79"/>
        <v>0</v>
      </c>
      <c r="BL293" s="17" t="s">
        <v>246</v>
      </c>
      <c r="BM293" s="168" t="s">
        <v>2607</v>
      </c>
    </row>
    <row r="294" spans="2:65" s="1" customFormat="1" ht="24" customHeight="1">
      <c r="B294" s="156"/>
      <c r="C294" s="157" t="s">
        <v>1447</v>
      </c>
      <c r="D294" s="157" t="s">
        <v>168</v>
      </c>
      <c r="E294" s="158" t="s">
        <v>2608</v>
      </c>
      <c r="F294" s="159" t="s">
        <v>2609</v>
      </c>
      <c r="G294" s="160" t="s">
        <v>223</v>
      </c>
      <c r="H294" s="161">
        <v>1</v>
      </c>
      <c r="I294" s="162"/>
      <c r="J294" s="163">
        <f t="shared" si="70"/>
        <v>0</v>
      </c>
      <c r="K294" s="159" t="s">
        <v>1</v>
      </c>
      <c r="L294" s="32"/>
      <c r="M294" s="164" t="s">
        <v>1</v>
      </c>
      <c r="N294" s="165" t="s">
        <v>45</v>
      </c>
      <c r="O294" s="55"/>
      <c r="P294" s="166">
        <f t="shared" si="71"/>
        <v>0</v>
      </c>
      <c r="Q294" s="166">
        <v>0</v>
      </c>
      <c r="R294" s="166">
        <f t="shared" si="72"/>
        <v>0</v>
      </c>
      <c r="S294" s="166">
        <v>0</v>
      </c>
      <c r="T294" s="167">
        <f t="shared" si="73"/>
        <v>0</v>
      </c>
      <c r="AR294" s="168" t="s">
        <v>246</v>
      </c>
      <c r="AT294" s="168" t="s">
        <v>168</v>
      </c>
      <c r="AU294" s="168" t="s">
        <v>21</v>
      </c>
      <c r="AY294" s="17" t="s">
        <v>166</v>
      </c>
      <c r="BE294" s="169">
        <f t="shared" si="74"/>
        <v>0</v>
      </c>
      <c r="BF294" s="169">
        <f t="shared" si="75"/>
        <v>0</v>
      </c>
      <c r="BG294" s="169">
        <f t="shared" si="76"/>
        <v>0</v>
      </c>
      <c r="BH294" s="169">
        <f t="shared" si="77"/>
        <v>0</v>
      </c>
      <c r="BI294" s="169">
        <f t="shared" si="78"/>
        <v>0</v>
      </c>
      <c r="BJ294" s="17" t="s">
        <v>21</v>
      </c>
      <c r="BK294" s="169">
        <f t="shared" si="79"/>
        <v>0</v>
      </c>
      <c r="BL294" s="17" t="s">
        <v>246</v>
      </c>
      <c r="BM294" s="168" t="s">
        <v>2610</v>
      </c>
    </row>
    <row r="295" spans="2:65" s="1" customFormat="1" ht="24" customHeight="1">
      <c r="B295" s="156"/>
      <c r="C295" s="179" t="s">
        <v>1451</v>
      </c>
      <c r="D295" s="179" t="s">
        <v>226</v>
      </c>
      <c r="E295" s="180" t="s">
        <v>2611</v>
      </c>
      <c r="F295" s="181" t="s">
        <v>2612</v>
      </c>
      <c r="G295" s="182" t="s">
        <v>223</v>
      </c>
      <c r="H295" s="183">
        <v>1</v>
      </c>
      <c r="I295" s="184"/>
      <c r="J295" s="185">
        <f t="shared" si="70"/>
        <v>0</v>
      </c>
      <c r="K295" s="181" t="s">
        <v>1</v>
      </c>
      <c r="L295" s="186"/>
      <c r="M295" s="187" t="s">
        <v>1</v>
      </c>
      <c r="N295" s="188" t="s">
        <v>45</v>
      </c>
      <c r="O295" s="55"/>
      <c r="P295" s="166">
        <f t="shared" si="71"/>
        <v>0</v>
      </c>
      <c r="Q295" s="166">
        <v>0</v>
      </c>
      <c r="R295" s="166">
        <f t="shared" si="72"/>
        <v>0</v>
      </c>
      <c r="S295" s="166">
        <v>0</v>
      </c>
      <c r="T295" s="167">
        <f t="shared" si="73"/>
        <v>0</v>
      </c>
      <c r="AR295" s="168" t="s">
        <v>273</v>
      </c>
      <c r="AT295" s="168" t="s">
        <v>226</v>
      </c>
      <c r="AU295" s="168" t="s">
        <v>21</v>
      </c>
      <c r="AY295" s="17" t="s">
        <v>166</v>
      </c>
      <c r="BE295" s="169">
        <f t="shared" si="74"/>
        <v>0</v>
      </c>
      <c r="BF295" s="169">
        <f t="shared" si="75"/>
        <v>0</v>
      </c>
      <c r="BG295" s="169">
        <f t="shared" si="76"/>
        <v>0</v>
      </c>
      <c r="BH295" s="169">
        <f t="shared" si="77"/>
        <v>0</v>
      </c>
      <c r="BI295" s="169">
        <f t="shared" si="78"/>
        <v>0</v>
      </c>
      <c r="BJ295" s="17" t="s">
        <v>21</v>
      </c>
      <c r="BK295" s="169">
        <f t="shared" si="79"/>
        <v>0</v>
      </c>
      <c r="BL295" s="17" t="s">
        <v>246</v>
      </c>
      <c r="BM295" s="168" t="s">
        <v>2613</v>
      </c>
    </row>
    <row r="296" spans="2:65" s="1" customFormat="1" ht="16.5" customHeight="1">
      <c r="B296" s="156"/>
      <c r="C296" s="157" t="s">
        <v>1455</v>
      </c>
      <c r="D296" s="157" t="s">
        <v>168</v>
      </c>
      <c r="E296" s="158" t="s">
        <v>2614</v>
      </c>
      <c r="F296" s="159" t="s">
        <v>2615</v>
      </c>
      <c r="G296" s="160" t="s">
        <v>191</v>
      </c>
      <c r="H296" s="161">
        <v>0.434</v>
      </c>
      <c r="I296" s="162"/>
      <c r="J296" s="163">
        <f t="shared" si="70"/>
        <v>0</v>
      </c>
      <c r="K296" s="159" t="s">
        <v>1</v>
      </c>
      <c r="L296" s="32"/>
      <c r="M296" s="164" t="s">
        <v>1</v>
      </c>
      <c r="N296" s="165" t="s">
        <v>45</v>
      </c>
      <c r="O296" s="55"/>
      <c r="P296" s="166">
        <f t="shared" si="71"/>
        <v>0</v>
      </c>
      <c r="Q296" s="166">
        <v>0</v>
      </c>
      <c r="R296" s="166">
        <f t="shared" si="72"/>
        <v>0</v>
      </c>
      <c r="S296" s="166">
        <v>0</v>
      </c>
      <c r="T296" s="167">
        <f t="shared" si="73"/>
        <v>0</v>
      </c>
      <c r="AR296" s="168" t="s">
        <v>246</v>
      </c>
      <c r="AT296" s="168" t="s">
        <v>168</v>
      </c>
      <c r="AU296" s="168" t="s">
        <v>21</v>
      </c>
      <c r="AY296" s="17" t="s">
        <v>166</v>
      </c>
      <c r="BE296" s="169">
        <f t="shared" si="74"/>
        <v>0</v>
      </c>
      <c r="BF296" s="169">
        <f t="shared" si="75"/>
        <v>0</v>
      </c>
      <c r="BG296" s="169">
        <f t="shared" si="76"/>
        <v>0</v>
      </c>
      <c r="BH296" s="169">
        <f t="shared" si="77"/>
        <v>0</v>
      </c>
      <c r="BI296" s="169">
        <f t="shared" si="78"/>
        <v>0</v>
      </c>
      <c r="BJ296" s="17" t="s">
        <v>21</v>
      </c>
      <c r="BK296" s="169">
        <f t="shared" si="79"/>
        <v>0</v>
      </c>
      <c r="BL296" s="17" t="s">
        <v>246</v>
      </c>
      <c r="BM296" s="168" t="s">
        <v>2616</v>
      </c>
    </row>
    <row r="297" spans="2:65" s="1" customFormat="1" ht="16.5" customHeight="1">
      <c r="B297" s="156"/>
      <c r="C297" s="157" t="s">
        <v>1461</v>
      </c>
      <c r="D297" s="157" t="s">
        <v>168</v>
      </c>
      <c r="E297" s="158" t="s">
        <v>2617</v>
      </c>
      <c r="F297" s="159" t="s">
        <v>2618</v>
      </c>
      <c r="G297" s="160" t="s">
        <v>2241</v>
      </c>
      <c r="H297" s="161">
        <v>1</v>
      </c>
      <c r="I297" s="162"/>
      <c r="J297" s="163">
        <f t="shared" si="70"/>
        <v>0</v>
      </c>
      <c r="K297" s="159" t="s">
        <v>1</v>
      </c>
      <c r="L297" s="32"/>
      <c r="M297" s="164" t="s">
        <v>1</v>
      </c>
      <c r="N297" s="165" t="s">
        <v>45</v>
      </c>
      <c r="O297" s="55"/>
      <c r="P297" s="166">
        <f t="shared" si="71"/>
        <v>0</v>
      </c>
      <c r="Q297" s="166">
        <v>0</v>
      </c>
      <c r="R297" s="166">
        <f t="shared" si="72"/>
        <v>0</v>
      </c>
      <c r="S297" s="166">
        <v>0</v>
      </c>
      <c r="T297" s="167">
        <f t="shared" si="73"/>
        <v>0</v>
      </c>
      <c r="AR297" s="168" t="s">
        <v>246</v>
      </c>
      <c r="AT297" s="168" t="s">
        <v>168</v>
      </c>
      <c r="AU297" s="168" t="s">
        <v>21</v>
      </c>
      <c r="AY297" s="17" t="s">
        <v>166</v>
      </c>
      <c r="BE297" s="169">
        <f t="shared" si="74"/>
        <v>0</v>
      </c>
      <c r="BF297" s="169">
        <f t="shared" si="75"/>
        <v>0</v>
      </c>
      <c r="BG297" s="169">
        <f t="shared" si="76"/>
        <v>0</v>
      </c>
      <c r="BH297" s="169">
        <f t="shared" si="77"/>
        <v>0</v>
      </c>
      <c r="BI297" s="169">
        <f t="shared" si="78"/>
        <v>0</v>
      </c>
      <c r="BJ297" s="17" t="s">
        <v>21</v>
      </c>
      <c r="BK297" s="169">
        <f t="shared" si="79"/>
        <v>0</v>
      </c>
      <c r="BL297" s="17" t="s">
        <v>246</v>
      </c>
      <c r="BM297" s="168" t="s">
        <v>2619</v>
      </c>
    </row>
    <row r="298" spans="2:65" s="1" customFormat="1" ht="16.5" customHeight="1">
      <c r="B298" s="156"/>
      <c r="C298" s="157" t="s">
        <v>1465</v>
      </c>
      <c r="D298" s="157" t="s">
        <v>168</v>
      </c>
      <c r="E298" s="158" t="s">
        <v>2620</v>
      </c>
      <c r="F298" s="159" t="s">
        <v>2621</v>
      </c>
      <c r="G298" s="160" t="s">
        <v>223</v>
      </c>
      <c r="H298" s="161">
        <v>2</v>
      </c>
      <c r="I298" s="162"/>
      <c r="J298" s="163">
        <f t="shared" si="70"/>
        <v>0</v>
      </c>
      <c r="K298" s="159" t="s">
        <v>1</v>
      </c>
      <c r="L298" s="32"/>
      <c r="M298" s="164" t="s">
        <v>1</v>
      </c>
      <c r="N298" s="165" t="s">
        <v>45</v>
      </c>
      <c r="O298" s="55"/>
      <c r="P298" s="166">
        <f t="shared" si="71"/>
        <v>0</v>
      </c>
      <c r="Q298" s="166">
        <v>0</v>
      </c>
      <c r="R298" s="166">
        <f t="shared" si="72"/>
        <v>0</v>
      </c>
      <c r="S298" s="166">
        <v>0</v>
      </c>
      <c r="T298" s="167">
        <f t="shared" si="73"/>
        <v>0</v>
      </c>
      <c r="AR298" s="168" t="s">
        <v>246</v>
      </c>
      <c r="AT298" s="168" t="s">
        <v>168</v>
      </c>
      <c r="AU298" s="168" t="s">
        <v>21</v>
      </c>
      <c r="AY298" s="17" t="s">
        <v>166</v>
      </c>
      <c r="BE298" s="169">
        <f t="shared" si="74"/>
        <v>0</v>
      </c>
      <c r="BF298" s="169">
        <f t="shared" si="75"/>
        <v>0</v>
      </c>
      <c r="BG298" s="169">
        <f t="shared" si="76"/>
        <v>0</v>
      </c>
      <c r="BH298" s="169">
        <f t="shared" si="77"/>
        <v>0</v>
      </c>
      <c r="BI298" s="169">
        <f t="shared" si="78"/>
        <v>0</v>
      </c>
      <c r="BJ298" s="17" t="s">
        <v>21</v>
      </c>
      <c r="BK298" s="169">
        <f t="shared" si="79"/>
        <v>0</v>
      </c>
      <c r="BL298" s="17" t="s">
        <v>246</v>
      </c>
      <c r="BM298" s="168" t="s">
        <v>2622</v>
      </c>
    </row>
    <row r="299" spans="2:65" s="1" customFormat="1" ht="24" customHeight="1">
      <c r="B299" s="156"/>
      <c r="C299" s="157" t="s">
        <v>1470</v>
      </c>
      <c r="D299" s="157" t="s">
        <v>168</v>
      </c>
      <c r="E299" s="158" t="s">
        <v>2623</v>
      </c>
      <c r="F299" s="159" t="s">
        <v>2624</v>
      </c>
      <c r="G299" s="160" t="s">
        <v>223</v>
      </c>
      <c r="H299" s="161">
        <v>1</v>
      </c>
      <c r="I299" s="162"/>
      <c r="J299" s="163">
        <f t="shared" si="70"/>
        <v>0</v>
      </c>
      <c r="K299" s="159" t="s">
        <v>1</v>
      </c>
      <c r="L299" s="32"/>
      <c r="M299" s="189" t="s">
        <v>1</v>
      </c>
      <c r="N299" s="190" t="s">
        <v>45</v>
      </c>
      <c r="O299" s="191"/>
      <c r="P299" s="192">
        <f t="shared" si="71"/>
        <v>0</v>
      </c>
      <c r="Q299" s="192">
        <v>0</v>
      </c>
      <c r="R299" s="192">
        <f t="shared" si="72"/>
        <v>0</v>
      </c>
      <c r="S299" s="192">
        <v>0</v>
      </c>
      <c r="T299" s="193">
        <f t="shared" si="73"/>
        <v>0</v>
      </c>
      <c r="AR299" s="168" t="s">
        <v>246</v>
      </c>
      <c r="AT299" s="168" t="s">
        <v>168</v>
      </c>
      <c r="AU299" s="168" t="s">
        <v>21</v>
      </c>
      <c r="AY299" s="17" t="s">
        <v>166</v>
      </c>
      <c r="BE299" s="169">
        <f t="shared" si="74"/>
        <v>0</v>
      </c>
      <c r="BF299" s="169">
        <f t="shared" si="75"/>
        <v>0</v>
      </c>
      <c r="BG299" s="169">
        <f t="shared" si="76"/>
        <v>0</v>
      </c>
      <c r="BH299" s="169">
        <f t="shared" si="77"/>
        <v>0</v>
      </c>
      <c r="BI299" s="169">
        <f t="shared" si="78"/>
        <v>0</v>
      </c>
      <c r="BJ299" s="17" t="s">
        <v>21</v>
      </c>
      <c r="BK299" s="169">
        <f t="shared" si="79"/>
        <v>0</v>
      </c>
      <c r="BL299" s="17" t="s">
        <v>246</v>
      </c>
      <c r="BM299" s="168" t="s">
        <v>2625</v>
      </c>
    </row>
    <row r="300" spans="2:65" s="1" customFormat="1" ht="6.9" customHeight="1">
      <c r="B300" s="44"/>
      <c r="C300" s="45"/>
      <c r="D300" s="45"/>
      <c r="E300" s="45"/>
      <c r="F300" s="45"/>
      <c r="G300" s="45"/>
      <c r="H300" s="45"/>
      <c r="I300" s="117"/>
      <c r="J300" s="45"/>
      <c r="K300" s="45"/>
      <c r="L300" s="32"/>
    </row>
  </sheetData>
  <autoFilter ref="C128:K299" xr:uid="{00000000-0009-0000-0000-000007000000}"/>
  <mergeCells count="12">
    <mergeCell ref="E121:H121"/>
    <mergeCell ref="L2:V2"/>
    <mergeCell ref="E85:H85"/>
    <mergeCell ref="E87:H87"/>
    <mergeCell ref="E89:H89"/>
    <mergeCell ref="E117:H117"/>
    <mergeCell ref="E119:H119"/>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169"/>
  <sheetViews>
    <sheetView showGridLines="0" workbookViewId="0"/>
  </sheetViews>
  <sheetFormatPr defaultRowHeight="14.4"/>
  <cols>
    <col min="1" max="1" width="8.28515625" customWidth="1"/>
    <col min="2" max="2" width="1.7109375" customWidth="1"/>
    <col min="3" max="3" width="4.140625" customWidth="1"/>
    <col min="4" max="4" width="4.28515625" customWidth="1"/>
    <col min="5" max="5" width="17.140625" customWidth="1"/>
    <col min="6" max="6" width="50.85546875" customWidth="1"/>
    <col min="7" max="7" width="7" customWidth="1"/>
    <col min="8" max="8" width="11.42578125" customWidth="1"/>
    <col min="9" max="9" width="20.140625" style="93" customWidth="1"/>
    <col min="10" max="10" width="20.140625" customWidth="1"/>
    <col min="11" max="11" width="20.140625" hidden="1"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231" t="s">
        <v>5</v>
      </c>
      <c r="M2" s="232"/>
      <c r="N2" s="232"/>
      <c r="O2" s="232"/>
      <c r="P2" s="232"/>
      <c r="Q2" s="232"/>
      <c r="R2" s="232"/>
      <c r="S2" s="232"/>
      <c r="T2" s="232"/>
      <c r="U2" s="232"/>
      <c r="V2" s="232"/>
      <c r="AT2" s="17" t="s">
        <v>119</v>
      </c>
    </row>
    <row r="3" spans="2:46" ht="6.9" customHeight="1">
      <c r="B3" s="18"/>
      <c r="C3" s="19"/>
      <c r="D3" s="19"/>
      <c r="E3" s="19"/>
      <c r="F3" s="19"/>
      <c r="G3" s="19"/>
      <c r="H3" s="19"/>
      <c r="I3" s="94"/>
      <c r="J3" s="19"/>
      <c r="K3" s="19"/>
      <c r="L3" s="20"/>
      <c r="AT3" s="17" t="s">
        <v>88</v>
      </c>
    </row>
    <row r="4" spans="2:46" ht="24.9" customHeight="1">
      <c r="B4" s="20"/>
      <c r="D4" s="21" t="s">
        <v>133</v>
      </c>
      <c r="L4" s="20"/>
      <c r="M4" s="95" t="s">
        <v>10</v>
      </c>
      <c r="AT4" s="17" t="s">
        <v>3</v>
      </c>
    </row>
    <row r="5" spans="2:46" ht="6.9" customHeight="1">
      <c r="B5" s="20"/>
      <c r="L5" s="20"/>
    </row>
    <row r="6" spans="2:46" ht="12" customHeight="1">
      <c r="B6" s="20"/>
      <c r="D6" s="27" t="s">
        <v>16</v>
      </c>
      <c r="L6" s="20"/>
    </row>
    <row r="7" spans="2:46" ht="16.5" customHeight="1">
      <c r="B7" s="20"/>
      <c r="E7" s="263" t="str">
        <f>'Rekapitulace stavby'!K6</f>
        <v>Modernizace provozu Dykových školek,Křtiny, III.etapa</v>
      </c>
      <c r="F7" s="264"/>
      <c r="G7" s="264"/>
      <c r="H7" s="264"/>
      <c r="L7" s="20"/>
    </row>
    <row r="8" spans="2:46" ht="12" customHeight="1">
      <c r="B8" s="20"/>
      <c r="D8" s="27" t="s">
        <v>134</v>
      </c>
      <c r="L8" s="20"/>
    </row>
    <row r="9" spans="2:46" s="1" customFormat="1" ht="16.5" customHeight="1">
      <c r="B9" s="32"/>
      <c r="E9" s="263" t="s">
        <v>640</v>
      </c>
      <c r="F9" s="265"/>
      <c r="G9" s="265"/>
      <c r="H9" s="265"/>
      <c r="I9" s="96"/>
      <c r="L9" s="32"/>
    </row>
    <row r="10" spans="2:46" s="1" customFormat="1" ht="12" customHeight="1">
      <c r="B10" s="32"/>
      <c r="D10" s="27" t="s">
        <v>136</v>
      </c>
      <c r="I10" s="96"/>
      <c r="L10" s="32"/>
    </row>
    <row r="11" spans="2:46" s="1" customFormat="1" ht="36.9" customHeight="1">
      <c r="B11" s="32"/>
      <c r="E11" s="239" t="s">
        <v>2626</v>
      </c>
      <c r="F11" s="265"/>
      <c r="G11" s="265"/>
      <c r="H11" s="265"/>
      <c r="I11" s="96"/>
      <c r="L11" s="32"/>
    </row>
    <row r="12" spans="2:46" s="1" customFormat="1" ht="10.199999999999999">
      <c r="B12" s="32"/>
      <c r="I12" s="96"/>
      <c r="L12" s="32"/>
    </row>
    <row r="13" spans="2:46" s="1" customFormat="1" ht="12" customHeight="1">
      <c r="B13" s="32"/>
      <c r="D13" s="27" t="s">
        <v>19</v>
      </c>
      <c r="F13" s="25" t="s">
        <v>1</v>
      </c>
      <c r="I13" s="97" t="s">
        <v>20</v>
      </c>
      <c r="J13" s="25" t="s">
        <v>1</v>
      </c>
      <c r="L13" s="32"/>
    </row>
    <row r="14" spans="2:46" s="1" customFormat="1" ht="12" customHeight="1">
      <c r="B14" s="32"/>
      <c r="D14" s="27" t="s">
        <v>22</v>
      </c>
      <c r="F14" s="25" t="s">
        <v>23</v>
      </c>
      <c r="I14" s="97" t="s">
        <v>24</v>
      </c>
      <c r="J14" s="52" t="str">
        <f>'Rekapitulace stavby'!AN8</f>
        <v>22. 1. 2018</v>
      </c>
      <c r="L14" s="32"/>
    </row>
    <row r="15" spans="2:46" s="1" customFormat="1" ht="10.8" customHeight="1">
      <c r="B15" s="32"/>
      <c r="I15" s="96"/>
      <c r="L15" s="32"/>
    </row>
    <row r="16" spans="2:46" s="1" customFormat="1" ht="12" customHeight="1">
      <c r="B16" s="32"/>
      <c r="D16" s="27" t="s">
        <v>28</v>
      </c>
      <c r="I16" s="97" t="s">
        <v>29</v>
      </c>
      <c r="J16" s="25" t="s">
        <v>1</v>
      </c>
      <c r="L16" s="32"/>
    </row>
    <row r="17" spans="2:12" s="1" customFormat="1" ht="18" customHeight="1">
      <c r="B17" s="32"/>
      <c r="E17" s="25" t="s">
        <v>30</v>
      </c>
      <c r="I17" s="97" t="s">
        <v>31</v>
      </c>
      <c r="J17" s="25" t="s">
        <v>1</v>
      </c>
      <c r="L17" s="32"/>
    </row>
    <row r="18" spans="2:12" s="1" customFormat="1" ht="6.9" customHeight="1">
      <c r="B18" s="32"/>
      <c r="I18" s="96"/>
      <c r="L18" s="32"/>
    </row>
    <row r="19" spans="2:12" s="1" customFormat="1" ht="12" customHeight="1">
      <c r="B19" s="32"/>
      <c r="D19" s="27" t="s">
        <v>32</v>
      </c>
      <c r="I19" s="97" t="s">
        <v>29</v>
      </c>
      <c r="J19" s="28" t="str">
        <f>'Rekapitulace stavby'!AN13</f>
        <v>Vyplň údaj</v>
      </c>
      <c r="L19" s="32"/>
    </row>
    <row r="20" spans="2:12" s="1" customFormat="1" ht="18" customHeight="1">
      <c r="B20" s="32"/>
      <c r="E20" s="266" t="str">
        <f>'Rekapitulace stavby'!E14</f>
        <v>Vyplň údaj</v>
      </c>
      <c r="F20" s="242"/>
      <c r="G20" s="242"/>
      <c r="H20" s="242"/>
      <c r="I20" s="97" t="s">
        <v>31</v>
      </c>
      <c r="J20" s="28" t="str">
        <f>'Rekapitulace stavby'!AN14</f>
        <v>Vyplň údaj</v>
      </c>
      <c r="L20" s="32"/>
    </row>
    <row r="21" spans="2:12" s="1" customFormat="1" ht="6.9" customHeight="1">
      <c r="B21" s="32"/>
      <c r="I21" s="96"/>
      <c r="L21" s="32"/>
    </row>
    <row r="22" spans="2:12" s="1" customFormat="1" ht="12" customHeight="1">
      <c r="B22" s="32"/>
      <c r="D22" s="27" t="s">
        <v>34</v>
      </c>
      <c r="I22" s="97" t="s">
        <v>29</v>
      </c>
      <c r="J22" s="25" t="s">
        <v>1</v>
      </c>
      <c r="L22" s="32"/>
    </row>
    <row r="23" spans="2:12" s="1" customFormat="1" ht="18" customHeight="1">
      <c r="B23" s="32"/>
      <c r="E23" s="25" t="s">
        <v>35</v>
      </c>
      <c r="I23" s="97" t="s">
        <v>31</v>
      </c>
      <c r="J23" s="25" t="s">
        <v>1</v>
      </c>
      <c r="L23" s="32"/>
    </row>
    <row r="24" spans="2:12" s="1" customFormat="1" ht="6.9" customHeight="1">
      <c r="B24" s="32"/>
      <c r="I24" s="96"/>
      <c r="L24" s="32"/>
    </row>
    <row r="25" spans="2:12" s="1" customFormat="1" ht="12" customHeight="1">
      <c r="B25" s="32"/>
      <c r="D25" s="27" t="s">
        <v>37</v>
      </c>
      <c r="I25" s="97" t="s">
        <v>29</v>
      </c>
      <c r="J25" s="25" t="str">
        <f>IF('Rekapitulace stavby'!AN19="","",'Rekapitulace stavby'!AN19)</f>
        <v/>
      </c>
      <c r="L25" s="32"/>
    </row>
    <row r="26" spans="2:12" s="1" customFormat="1" ht="18" customHeight="1">
      <c r="B26" s="32"/>
      <c r="E26" s="25" t="str">
        <f>IF('Rekapitulace stavby'!E20="","",'Rekapitulace stavby'!E20)</f>
        <v xml:space="preserve"> </v>
      </c>
      <c r="I26" s="97" t="s">
        <v>31</v>
      </c>
      <c r="J26" s="25" t="str">
        <f>IF('Rekapitulace stavby'!AN20="","",'Rekapitulace stavby'!AN20)</f>
        <v/>
      </c>
      <c r="L26" s="32"/>
    </row>
    <row r="27" spans="2:12" s="1" customFormat="1" ht="6.9" customHeight="1">
      <c r="B27" s="32"/>
      <c r="I27" s="96"/>
      <c r="L27" s="32"/>
    </row>
    <row r="28" spans="2:12" s="1" customFormat="1" ht="12" customHeight="1">
      <c r="B28" s="32"/>
      <c r="D28" s="27" t="s">
        <v>39</v>
      </c>
      <c r="I28" s="96"/>
      <c r="L28" s="32"/>
    </row>
    <row r="29" spans="2:12" s="7" customFormat="1" ht="16.5" customHeight="1">
      <c r="B29" s="98"/>
      <c r="E29" s="246" t="s">
        <v>1</v>
      </c>
      <c r="F29" s="246"/>
      <c r="G29" s="246"/>
      <c r="H29" s="246"/>
      <c r="I29" s="99"/>
      <c r="L29" s="98"/>
    </row>
    <row r="30" spans="2:12" s="1" customFormat="1" ht="6.9" customHeight="1">
      <c r="B30" s="32"/>
      <c r="I30" s="96"/>
      <c r="L30" s="32"/>
    </row>
    <row r="31" spans="2:12" s="1" customFormat="1" ht="6.9" customHeight="1">
      <c r="B31" s="32"/>
      <c r="D31" s="53"/>
      <c r="E31" s="53"/>
      <c r="F31" s="53"/>
      <c r="G31" s="53"/>
      <c r="H31" s="53"/>
      <c r="I31" s="100"/>
      <c r="J31" s="53"/>
      <c r="K31" s="53"/>
      <c r="L31" s="32"/>
    </row>
    <row r="32" spans="2:12" s="1" customFormat="1" ht="25.35" customHeight="1">
      <c r="B32" s="32"/>
      <c r="D32" s="101" t="s">
        <v>40</v>
      </c>
      <c r="I32" s="96"/>
      <c r="J32" s="66">
        <f>ROUND(J120, 2)</f>
        <v>0</v>
      </c>
      <c r="L32" s="32"/>
    </row>
    <row r="33" spans="2:12" s="1" customFormat="1" ht="6.9" customHeight="1">
      <c r="B33" s="32"/>
      <c r="D33" s="53"/>
      <c r="E33" s="53"/>
      <c r="F33" s="53"/>
      <c r="G33" s="53"/>
      <c r="H33" s="53"/>
      <c r="I33" s="100"/>
      <c r="J33" s="53"/>
      <c r="K33" s="53"/>
      <c r="L33" s="32"/>
    </row>
    <row r="34" spans="2:12" s="1" customFormat="1" ht="14.4" customHeight="1">
      <c r="B34" s="32"/>
      <c r="F34" s="35" t="s">
        <v>42</v>
      </c>
      <c r="I34" s="102" t="s">
        <v>41</v>
      </c>
      <c r="J34" s="35" t="s">
        <v>43</v>
      </c>
      <c r="L34" s="32"/>
    </row>
    <row r="35" spans="2:12" s="1" customFormat="1" ht="14.4" customHeight="1">
      <c r="B35" s="32"/>
      <c r="D35" s="103" t="s">
        <v>44</v>
      </c>
      <c r="E35" s="27" t="s">
        <v>45</v>
      </c>
      <c r="F35" s="104">
        <f>ROUND((SUM(BE120:BE168)),  2)</f>
        <v>0</v>
      </c>
      <c r="I35" s="105">
        <v>0.21</v>
      </c>
      <c r="J35" s="104">
        <f>ROUND(((SUM(BE120:BE168))*I35),  2)</f>
        <v>0</v>
      </c>
      <c r="L35" s="32"/>
    </row>
    <row r="36" spans="2:12" s="1" customFormat="1" ht="14.4" customHeight="1">
      <c r="B36" s="32"/>
      <c r="E36" s="27" t="s">
        <v>46</v>
      </c>
      <c r="F36" s="104">
        <f>ROUND((SUM(BF120:BF168)),  2)</f>
        <v>0</v>
      </c>
      <c r="I36" s="105">
        <v>0.15</v>
      </c>
      <c r="J36" s="104">
        <f>ROUND(((SUM(BF120:BF168))*I36),  2)</f>
        <v>0</v>
      </c>
      <c r="L36" s="32"/>
    </row>
    <row r="37" spans="2:12" s="1" customFormat="1" ht="14.4" hidden="1" customHeight="1">
      <c r="B37" s="32"/>
      <c r="E37" s="27" t="s">
        <v>47</v>
      </c>
      <c r="F37" s="104">
        <f>ROUND((SUM(BG120:BG168)),  2)</f>
        <v>0</v>
      </c>
      <c r="I37" s="105">
        <v>0.21</v>
      </c>
      <c r="J37" s="104">
        <f>0</f>
        <v>0</v>
      </c>
      <c r="L37" s="32"/>
    </row>
    <row r="38" spans="2:12" s="1" customFormat="1" ht="14.4" hidden="1" customHeight="1">
      <c r="B38" s="32"/>
      <c r="E38" s="27" t="s">
        <v>48</v>
      </c>
      <c r="F38" s="104">
        <f>ROUND((SUM(BH120:BH168)),  2)</f>
        <v>0</v>
      </c>
      <c r="I38" s="105">
        <v>0.15</v>
      </c>
      <c r="J38" s="104">
        <f>0</f>
        <v>0</v>
      </c>
      <c r="L38" s="32"/>
    </row>
    <row r="39" spans="2:12" s="1" customFormat="1" ht="14.4" hidden="1" customHeight="1">
      <c r="B39" s="32"/>
      <c r="E39" s="27" t="s">
        <v>49</v>
      </c>
      <c r="F39" s="104">
        <f>ROUND((SUM(BI120:BI168)),  2)</f>
        <v>0</v>
      </c>
      <c r="I39" s="105">
        <v>0</v>
      </c>
      <c r="J39" s="104">
        <f>0</f>
        <v>0</v>
      </c>
      <c r="L39" s="32"/>
    </row>
    <row r="40" spans="2:12" s="1" customFormat="1" ht="6.9" customHeight="1">
      <c r="B40" s="32"/>
      <c r="I40" s="96"/>
      <c r="L40" s="32"/>
    </row>
    <row r="41" spans="2:12" s="1" customFormat="1" ht="25.35" customHeight="1">
      <c r="B41" s="32"/>
      <c r="C41" s="106"/>
      <c r="D41" s="107" t="s">
        <v>50</v>
      </c>
      <c r="E41" s="57"/>
      <c r="F41" s="57"/>
      <c r="G41" s="108" t="s">
        <v>51</v>
      </c>
      <c r="H41" s="109" t="s">
        <v>52</v>
      </c>
      <c r="I41" s="110"/>
      <c r="J41" s="111">
        <f>SUM(J32:J39)</f>
        <v>0</v>
      </c>
      <c r="K41" s="112"/>
      <c r="L41" s="32"/>
    </row>
    <row r="42" spans="2:12" s="1" customFormat="1" ht="14.4" customHeight="1">
      <c r="B42" s="32"/>
      <c r="I42" s="96"/>
      <c r="L42" s="32"/>
    </row>
    <row r="43" spans="2:12" ht="14.4" customHeight="1">
      <c r="B43" s="20"/>
      <c r="L43" s="20"/>
    </row>
    <row r="44" spans="2:12" ht="14.4" customHeight="1">
      <c r="B44" s="20"/>
      <c r="L44" s="20"/>
    </row>
    <row r="45" spans="2:12" ht="14.4" customHeight="1">
      <c r="B45" s="20"/>
      <c r="L45" s="20"/>
    </row>
    <row r="46" spans="2:12" ht="14.4" customHeight="1">
      <c r="B46" s="20"/>
      <c r="L46" s="20"/>
    </row>
    <row r="47" spans="2:12" ht="14.4" customHeight="1">
      <c r="B47" s="20"/>
      <c r="L47" s="20"/>
    </row>
    <row r="48" spans="2:12" ht="14.4" customHeight="1">
      <c r="B48" s="20"/>
      <c r="L48" s="20"/>
    </row>
    <row r="49" spans="2:12" ht="14.4" customHeight="1">
      <c r="B49" s="20"/>
      <c r="L49" s="20"/>
    </row>
    <row r="50" spans="2:12" s="1" customFormat="1" ht="14.4" customHeight="1">
      <c r="B50" s="32"/>
      <c r="D50" s="41" t="s">
        <v>53</v>
      </c>
      <c r="E50" s="42"/>
      <c r="F50" s="42"/>
      <c r="G50" s="41" t="s">
        <v>54</v>
      </c>
      <c r="H50" s="42"/>
      <c r="I50" s="113"/>
      <c r="J50" s="42"/>
      <c r="K50" s="42"/>
      <c r="L50" s="32"/>
    </row>
    <row r="51" spans="2:12" ht="10.199999999999999">
      <c r="B51" s="20"/>
      <c r="L51" s="20"/>
    </row>
    <row r="52" spans="2:12" ht="10.199999999999999">
      <c r="B52" s="20"/>
      <c r="L52" s="20"/>
    </row>
    <row r="53" spans="2:12" ht="10.199999999999999">
      <c r="B53" s="20"/>
      <c r="L53" s="20"/>
    </row>
    <row r="54" spans="2:12" ht="10.199999999999999">
      <c r="B54" s="20"/>
      <c r="L54" s="20"/>
    </row>
    <row r="55" spans="2:12" ht="10.199999999999999">
      <c r="B55" s="20"/>
      <c r="L55" s="20"/>
    </row>
    <row r="56" spans="2:12" ht="10.199999999999999">
      <c r="B56" s="20"/>
      <c r="L56" s="20"/>
    </row>
    <row r="57" spans="2:12" ht="10.199999999999999">
      <c r="B57" s="20"/>
      <c r="L57" s="20"/>
    </row>
    <row r="58" spans="2:12" ht="10.199999999999999">
      <c r="B58" s="20"/>
      <c r="L58" s="20"/>
    </row>
    <row r="59" spans="2:12" ht="10.199999999999999">
      <c r="B59" s="20"/>
      <c r="L59" s="20"/>
    </row>
    <row r="60" spans="2:12" ht="10.199999999999999">
      <c r="B60" s="20"/>
      <c r="L60" s="20"/>
    </row>
    <row r="61" spans="2:12" s="1" customFormat="1" ht="13.2">
      <c r="B61" s="32"/>
      <c r="D61" s="43" t="s">
        <v>55</v>
      </c>
      <c r="E61" s="34"/>
      <c r="F61" s="114" t="s">
        <v>56</v>
      </c>
      <c r="G61" s="43" t="s">
        <v>55</v>
      </c>
      <c r="H61" s="34"/>
      <c r="I61" s="115"/>
      <c r="J61" s="116" t="s">
        <v>56</v>
      </c>
      <c r="K61" s="34"/>
      <c r="L61" s="32"/>
    </row>
    <row r="62" spans="2:12" ht="10.199999999999999">
      <c r="B62" s="20"/>
      <c r="L62" s="20"/>
    </row>
    <row r="63" spans="2:12" ht="10.199999999999999">
      <c r="B63" s="20"/>
      <c r="L63" s="20"/>
    </row>
    <row r="64" spans="2:12" ht="10.199999999999999">
      <c r="B64" s="20"/>
      <c r="L64" s="20"/>
    </row>
    <row r="65" spans="2:12" s="1" customFormat="1" ht="13.2">
      <c r="B65" s="32"/>
      <c r="D65" s="41" t="s">
        <v>57</v>
      </c>
      <c r="E65" s="42"/>
      <c r="F65" s="42"/>
      <c r="G65" s="41" t="s">
        <v>58</v>
      </c>
      <c r="H65" s="42"/>
      <c r="I65" s="113"/>
      <c r="J65" s="42"/>
      <c r="K65" s="42"/>
      <c r="L65" s="32"/>
    </row>
    <row r="66" spans="2:12" ht="10.199999999999999">
      <c r="B66" s="20"/>
      <c r="L66" s="20"/>
    </row>
    <row r="67" spans="2:12" ht="10.199999999999999">
      <c r="B67" s="20"/>
      <c r="L67" s="20"/>
    </row>
    <row r="68" spans="2:12" ht="10.199999999999999">
      <c r="B68" s="20"/>
      <c r="L68" s="20"/>
    </row>
    <row r="69" spans="2:12" ht="10.199999999999999">
      <c r="B69" s="20"/>
      <c r="L69" s="20"/>
    </row>
    <row r="70" spans="2:12" ht="10.199999999999999">
      <c r="B70" s="20"/>
      <c r="L70" s="20"/>
    </row>
    <row r="71" spans="2:12" ht="10.199999999999999">
      <c r="B71" s="20"/>
      <c r="L71" s="20"/>
    </row>
    <row r="72" spans="2:12" ht="10.199999999999999">
      <c r="B72" s="20"/>
      <c r="L72" s="20"/>
    </row>
    <row r="73" spans="2:12" ht="10.199999999999999">
      <c r="B73" s="20"/>
      <c r="L73" s="20"/>
    </row>
    <row r="74" spans="2:12" ht="10.199999999999999">
      <c r="B74" s="20"/>
      <c r="L74" s="20"/>
    </row>
    <row r="75" spans="2:12" ht="10.199999999999999">
      <c r="B75" s="20"/>
      <c r="L75" s="20"/>
    </row>
    <row r="76" spans="2:12" s="1" customFormat="1" ht="13.2">
      <c r="B76" s="32"/>
      <c r="D76" s="43" t="s">
        <v>55</v>
      </c>
      <c r="E76" s="34"/>
      <c r="F76" s="114" t="s">
        <v>56</v>
      </c>
      <c r="G76" s="43" t="s">
        <v>55</v>
      </c>
      <c r="H76" s="34"/>
      <c r="I76" s="115"/>
      <c r="J76" s="116" t="s">
        <v>56</v>
      </c>
      <c r="K76" s="34"/>
      <c r="L76" s="32"/>
    </row>
    <row r="77" spans="2:12" s="1" customFormat="1" ht="14.4" customHeight="1">
      <c r="B77" s="44"/>
      <c r="C77" s="45"/>
      <c r="D77" s="45"/>
      <c r="E77" s="45"/>
      <c r="F77" s="45"/>
      <c r="G77" s="45"/>
      <c r="H77" s="45"/>
      <c r="I77" s="117"/>
      <c r="J77" s="45"/>
      <c r="K77" s="45"/>
      <c r="L77" s="32"/>
    </row>
    <row r="81" spans="2:12" s="1" customFormat="1" ht="6.9" customHeight="1">
      <c r="B81" s="46"/>
      <c r="C81" s="47"/>
      <c r="D81" s="47"/>
      <c r="E81" s="47"/>
      <c r="F81" s="47"/>
      <c r="G81" s="47"/>
      <c r="H81" s="47"/>
      <c r="I81" s="118"/>
      <c r="J81" s="47"/>
      <c r="K81" s="47"/>
      <c r="L81" s="32"/>
    </row>
    <row r="82" spans="2:12" s="1" customFormat="1" ht="24.9" customHeight="1">
      <c r="B82" s="32"/>
      <c r="C82" s="21" t="s">
        <v>138</v>
      </c>
      <c r="I82" s="96"/>
      <c r="L82" s="32"/>
    </row>
    <row r="83" spans="2:12" s="1" customFormat="1" ht="6.9" customHeight="1">
      <c r="B83" s="32"/>
      <c r="I83" s="96"/>
      <c r="L83" s="32"/>
    </row>
    <row r="84" spans="2:12" s="1" customFormat="1" ht="12" customHeight="1">
      <c r="B84" s="32"/>
      <c r="C84" s="27" t="s">
        <v>16</v>
      </c>
      <c r="I84" s="96"/>
      <c r="L84" s="32"/>
    </row>
    <row r="85" spans="2:12" s="1" customFormat="1" ht="16.5" customHeight="1">
      <c r="B85" s="32"/>
      <c r="E85" s="263" t="str">
        <f>E7</f>
        <v>Modernizace provozu Dykových školek,Křtiny, III.etapa</v>
      </c>
      <c r="F85" s="264"/>
      <c r="G85" s="264"/>
      <c r="H85" s="264"/>
      <c r="I85" s="96"/>
      <c r="L85" s="32"/>
    </row>
    <row r="86" spans="2:12" ht="12" customHeight="1">
      <c r="B86" s="20"/>
      <c r="C86" s="27" t="s">
        <v>134</v>
      </c>
      <c r="L86" s="20"/>
    </row>
    <row r="87" spans="2:12" s="1" customFormat="1" ht="16.5" customHeight="1">
      <c r="B87" s="32"/>
      <c r="E87" s="263" t="s">
        <v>640</v>
      </c>
      <c r="F87" s="265"/>
      <c r="G87" s="265"/>
      <c r="H87" s="265"/>
      <c r="I87" s="96"/>
      <c r="L87" s="32"/>
    </row>
    <row r="88" spans="2:12" s="1" customFormat="1" ht="12" customHeight="1">
      <c r="B88" s="32"/>
      <c r="C88" s="27" t="s">
        <v>136</v>
      </c>
      <c r="I88" s="96"/>
      <c r="L88" s="32"/>
    </row>
    <row r="89" spans="2:12" s="1" customFormat="1" ht="16.5" customHeight="1">
      <c r="B89" s="32"/>
      <c r="E89" s="239" t="str">
        <f>E11</f>
        <v>SO 06-3 - Vytápění</v>
      </c>
      <c r="F89" s="265"/>
      <c r="G89" s="265"/>
      <c r="H89" s="265"/>
      <c r="I89" s="96"/>
      <c r="L89" s="32"/>
    </row>
    <row r="90" spans="2:12" s="1" customFormat="1" ht="6.9" customHeight="1">
      <c r="B90" s="32"/>
      <c r="I90" s="96"/>
      <c r="L90" s="32"/>
    </row>
    <row r="91" spans="2:12" s="1" customFormat="1" ht="12" customHeight="1">
      <c r="B91" s="32"/>
      <c r="C91" s="27" t="s">
        <v>22</v>
      </c>
      <c r="F91" s="25" t="str">
        <f>F14</f>
        <v>k.ú.Křtiny</v>
      </c>
      <c r="I91" s="97" t="s">
        <v>24</v>
      </c>
      <c r="J91" s="52" t="str">
        <f>IF(J14="","",J14)</f>
        <v>22. 1. 2018</v>
      </c>
      <c r="L91" s="32"/>
    </row>
    <row r="92" spans="2:12" s="1" customFormat="1" ht="6.9" customHeight="1">
      <c r="B92" s="32"/>
      <c r="I92" s="96"/>
      <c r="L92" s="32"/>
    </row>
    <row r="93" spans="2:12" s="1" customFormat="1" ht="27.9" customHeight="1">
      <c r="B93" s="32"/>
      <c r="C93" s="27" t="s">
        <v>28</v>
      </c>
      <c r="F93" s="25" t="str">
        <f>E17</f>
        <v>Mendelova univerzita v Brně</v>
      </c>
      <c r="I93" s="97" t="s">
        <v>34</v>
      </c>
      <c r="J93" s="30" t="str">
        <f>E23</f>
        <v>ZAHRADA Olomouc s.r.o.</v>
      </c>
      <c r="L93" s="32"/>
    </row>
    <row r="94" spans="2:12" s="1" customFormat="1" ht="15.15" customHeight="1">
      <c r="B94" s="32"/>
      <c r="C94" s="27" t="s">
        <v>32</v>
      </c>
      <c r="F94" s="25" t="str">
        <f>IF(E20="","",E20)</f>
        <v>Vyplň údaj</v>
      </c>
      <c r="I94" s="97" t="s">
        <v>37</v>
      </c>
      <c r="J94" s="30" t="str">
        <f>E26</f>
        <v xml:space="preserve"> </v>
      </c>
      <c r="L94" s="32"/>
    </row>
    <row r="95" spans="2:12" s="1" customFormat="1" ht="10.35" customHeight="1">
      <c r="B95" s="32"/>
      <c r="I95" s="96"/>
      <c r="L95" s="32"/>
    </row>
    <row r="96" spans="2:12" s="1" customFormat="1" ht="29.25" customHeight="1">
      <c r="B96" s="32"/>
      <c r="C96" s="119" t="s">
        <v>139</v>
      </c>
      <c r="D96" s="106"/>
      <c r="E96" s="106"/>
      <c r="F96" s="106"/>
      <c r="G96" s="106"/>
      <c r="H96" s="106"/>
      <c r="I96" s="120"/>
      <c r="J96" s="121" t="s">
        <v>140</v>
      </c>
      <c r="K96" s="106"/>
      <c r="L96" s="32"/>
    </row>
    <row r="97" spans="2:47" s="1" customFormat="1" ht="10.35" customHeight="1">
      <c r="B97" s="32"/>
      <c r="I97" s="96"/>
      <c r="L97" s="32"/>
    </row>
    <row r="98" spans="2:47" s="1" customFormat="1" ht="22.8" customHeight="1">
      <c r="B98" s="32"/>
      <c r="C98" s="122" t="s">
        <v>141</v>
      </c>
      <c r="I98" s="96"/>
      <c r="J98" s="66">
        <f>J120</f>
        <v>0</v>
      </c>
      <c r="L98" s="32"/>
      <c r="AU98" s="17" t="s">
        <v>142</v>
      </c>
    </row>
    <row r="99" spans="2:47" s="1" customFormat="1" ht="21.75" customHeight="1">
      <c r="B99" s="32"/>
      <c r="I99" s="96"/>
      <c r="L99" s="32"/>
    </row>
    <row r="100" spans="2:47" s="1" customFormat="1" ht="6.9" customHeight="1">
      <c r="B100" s="44"/>
      <c r="C100" s="45"/>
      <c r="D100" s="45"/>
      <c r="E100" s="45"/>
      <c r="F100" s="45"/>
      <c r="G100" s="45"/>
      <c r="H100" s="45"/>
      <c r="I100" s="117"/>
      <c r="J100" s="45"/>
      <c r="K100" s="45"/>
      <c r="L100" s="32"/>
    </row>
    <row r="104" spans="2:47" s="1" customFormat="1" ht="6.9" customHeight="1">
      <c r="B104" s="46"/>
      <c r="C104" s="47"/>
      <c r="D104" s="47"/>
      <c r="E104" s="47"/>
      <c r="F104" s="47"/>
      <c r="G104" s="47"/>
      <c r="H104" s="47"/>
      <c r="I104" s="118"/>
      <c r="J104" s="47"/>
      <c r="K104" s="47"/>
      <c r="L104" s="32"/>
    </row>
    <row r="105" spans="2:47" s="1" customFormat="1" ht="24.9" customHeight="1">
      <c r="B105" s="32"/>
      <c r="C105" s="21" t="s">
        <v>151</v>
      </c>
      <c r="I105" s="96"/>
      <c r="L105" s="32"/>
    </row>
    <row r="106" spans="2:47" s="1" customFormat="1" ht="6.9" customHeight="1">
      <c r="B106" s="32"/>
      <c r="I106" s="96"/>
      <c r="L106" s="32"/>
    </row>
    <row r="107" spans="2:47" s="1" customFormat="1" ht="12" customHeight="1">
      <c r="B107" s="32"/>
      <c r="C107" s="27" t="s">
        <v>16</v>
      </c>
      <c r="I107" s="96"/>
      <c r="L107" s="32"/>
    </row>
    <row r="108" spans="2:47" s="1" customFormat="1" ht="16.5" customHeight="1">
      <c r="B108" s="32"/>
      <c r="E108" s="263" t="str">
        <f>E7</f>
        <v>Modernizace provozu Dykových školek,Křtiny, III.etapa</v>
      </c>
      <c r="F108" s="264"/>
      <c r="G108" s="264"/>
      <c r="H108" s="264"/>
      <c r="I108" s="96"/>
      <c r="L108" s="32"/>
    </row>
    <row r="109" spans="2:47" ht="12" customHeight="1">
      <c r="B109" s="20"/>
      <c r="C109" s="27" t="s">
        <v>134</v>
      </c>
      <c r="L109" s="20"/>
    </row>
    <row r="110" spans="2:47" s="1" customFormat="1" ht="16.5" customHeight="1">
      <c r="B110" s="32"/>
      <c r="E110" s="263" t="s">
        <v>640</v>
      </c>
      <c r="F110" s="265"/>
      <c r="G110" s="265"/>
      <c r="H110" s="265"/>
      <c r="I110" s="96"/>
      <c r="L110" s="32"/>
    </row>
    <row r="111" spans="2:47" s="1" customFormat="1" ht="12" customHeight="1">
      <c r="B111" s="32"/>
      <c r="C111" s="27" t="s">
        <v>136</v>
      </c>
      <c r="I111" s="96"/>
      <c r="L111" s="32"/>
    </row>
    <row r="112" spans="2:47" s="1" customFormat="1" ht="16.5" customHeight="1">
      <c r="B112" s="32"/>
      <c r="E112" s="239" t="str">
        <f>E11</f>
        <v>SO 06-3 - Vytápění</v>
      </c>
      <c r="F112" s="265"/>
      <c r="G112" s="265"/>
      <c r="H112" s="265"/>
      <c r="I112" s="96"/>
      <c r="L112" s="32"/>
    </row>
    <row r="113" spans="2:65" s="1" customFormat="1" ht="6.9" customHeight="1">
      <c r="B113" s="32"/>
      <c r="I113" s="96"/>
      <c r="L113" s="32"/>
    </row>
    <row r="114" spans="2:65" s="1" customFormat="1" ht="12" customHeight="1">
      <c r="B114" s="32"/>
      <c r="C114" s="27" t="s">
        <v>22</v>
      </c>
      <c r="F114" s="25" t="str">
        <f>F14</f>
        <v>k.ú.Křtiny</v>
      </c>
      <c r="I114" s="97" t="s">
        <v>24</v>
      </c>
      <c r="J114" s="52" t="str">
        <f>IF(J14="","",J14)</f>
        <v>22. 1. 2018</v>
      </c>
      <c r="L114" s="32"/>
    </row>
    <row r="115" spans="2:65" s="1" customFormat="1" ht="6.9" customHeight="1">
      <c r="B115" s="32"/>
      <c r="I115" s="96"/>
      <c r="L115" s="32"/>
    </row>
    <row r="116" spans="2:65" s="1" customFormat="1" ht="27.9" customHeight="1">
      <c r="B116" s="32"/>
      <c r="C116" s="27" t="s">
        <v>28</v>
      </c>
      <c r="F116" s="25" t="str">
        <f>E17</f>
        <v>Mendelova univerzita v Brně</v>
      </c>
      <c r="I116" s="97" t="s">
        <v>34</v>
      </c>
      <c r="J116" s="30" t="str">
        <f>E23</f>
        <v>ZAHRADA Olomouc s.r.o.</v>
      </c>
      <c r="L116" s="32"/>
    </row>
    <row r="117" spans="2:65" s="1" customFormat="1" ht="15.15" customHeight="1">
      <c r="B117" s="32"/>
      <c r="C117" s="27" t="s">
        <v>32</v>
      </c>
      <c r="F117" s="25" t="str">
        <f>IF(E20="","",E20)</f>
        <v>Vyplň údaj</v>
      </c>
      <c r="I117" s="97" t="s">
        <v>37</v>
      </c>
      <c r="J117" s="30" t="str">
        <f>E26</f>
        <v xml:space="preserve"> </v>
      </c>
      <c r="L117" s="32"/>
    </row>
    <row r="118" spans="2:65" s="1" customFormat="1" ht="10.35" customHeight="1">
      <c r="B118" s="32"/>
      <c r="I118" s="96"/>
      <c r="L118" s="32"/>
    </row>
    <row r="119" spans="2:65" s="10" customFormat="1" ht="29.25" customHeight="1">
      <c r="B119" s="133"/>
      <c r="C119" s="134" t="s">
        <v>152</v>
      </c>
      <c r="D119" s="135" t="s">
        <v>65</v>
      </c>
      <c r="E119" s="135" t="s">
        <v>61</v>
      </c>
      <c r="F119" s="135" t="s">
        <v>62</v>
      </c>
      <c r="G119" s="135" t="s">
        <v>153</v>
      </c>
      <c r="H119" s="135" t="s">
        <v>154</v>
      </c>
      <c r="I119" s="136" t="s">
        <v>155</v>
      </c>
      <c r="J119" s="137" t="s">
        <v>140</v>
      </c>
      <c r="K119" s="138" t="s">
        <v>156</v>
      </c>
      <c r="L119" s="133"/>
      <c r="M119" s="59" t="s">
        <v>1</v>
      </c>
      <c r="N119" s="60" t="s">
        <v>44</v>
      </c>
      <c r="O119" s="60" t="s">
        <v>157</v>
      </c>
      <c r="P119" s="60" t="s">
        <v>158</v>
      </c>
      <c r="Q119" s="60" t="s">
        <v>159</v>
      </c>
      <c r="R119" s="60" t="s">
        <v>160</v>
      </c>
      <c r="S119" s="60" t="s">
        <v>161</v>
      </c>
      <c r="T119" s="61" t="s">
        <v>162</v>
      </c>
    </row>
    <row r="120" spans="2:65" s="1" customFormat="1" ht="22.8" customHeight="1">
      <c r="B120" s="32"/>
      <c r="C120" s="64" t="s">
        <v>163</v>
      </c>
      <c r="I120" s="96"/>
      <c r="J120" s="139">
        <f>BK120</f>
        <v>0</v>
      </c>
      <c r="L120" s="32"/>
      <c r="M120" s="62"/>
      <c r="N120" s="53"/>
      <c r="O120" s="53"/>
      <c r="P120" s="140">
        <f>SUM(P121:P168)</f>
        <v>0</v>
      </c>
      <c r="Q120" s="53"/>
      <c r="R120" s="140">
        <f>SUM(R121:R168)</f>
        <v>0</v>
      </c>
      <c r="S120" s="53"/>
      <c r="T120" s="141">
        <f>SUM(T121:T168)</f>
        <v>0</v>
      </c>
      <c r="AT120" s="17" t="s">
        <v>79</v>
      </c>
      <c r="AU120" s="17" t="s">
        <v>142</v>
      </c>
      <c r="BK120" s="142">
        <f>SUM(BK121:BK168)</f>
        <v>0</v>
      </c>
    </row>
    <row r="121" spans="2:65" s="1" customFormat="1" ht="24" customHeight="1">
      <c r="B121" s="156"/>
      <c r="C121" s="157" t="s">
        <v>211</v>
      </c>
      <c r="D121" s="157" t="s">
        <v>168</v>
      </c>
      <c r="E121" s="158" t="s">
        <v>2627</v>
      </c>
      <c r="F121" s="159" t="s">
        <v>2628</v>
      </c>
      <c r="G121" s="160" t="s">
        <v>2241</v>
      </c>
      <c r="H121" s="161">
        <v>1</v>
      </c>
      <c r="I121" s="162"/>
      <c r="J121" s="163">
        <f t="shared" ref="J121:J168" si="0">ROUND(I121*H121,2)</f>
        <v>0</v>
      </c>
      <c r="K121" s="159" t="s">
        <v>1</v>
      </c>
      <c r="L121" s="32"/>
      <c r="M121" s="164" t="s">
        <v>1</v>
      </c>
      <c r="N121" s="165" t="s">
        <v>45</v>
      </c>
      <c r="O121" s="55"/>
      <c r="P121" s="166">
        <f t="shared" ref="P121:P168" si="1">O121*H121</f>
        <v>0</v>
      </c>
      <c r="Q121" s="166">
        <v>0</v>
      </c>
      <c r="R121" s="166">
        <f t="shared" ref="R121:R168" si="2">Q121*H121</f>
        <v>0</v>
      </c>
      <c r="S121" s="166">
        <v>0</v>
      </c>
      <c r="T121" s="167">
        <f t="shared" ref="T121:T168" si="3">S121*H121</f>
        <v>0</v>
      </c>
      <c r="AR121" s="168" t="s">
        <v>246</v>
      </c>
      <c r="AT121" s="168" t="s">
        <v>168</v>
      </c>
      <c r="AU121" s="168" t="s">
        <v>80</v>
      </c>
      <c r="AY121" s="17" t="s">
        <v>166</v>
      </c>
      <c r="BE121" s="169">
        <f t="shared" ref="BE121:BE168" si="4">IF(N121="základní",J121,0)</f>
        <v>0</v>
      </c>
      <c r="BF121" s="169">
        <f t="shared" ref="BF121:BF168" si="5">IF(N121="snížená",J121,0)</f>
        <v>0</v>
      </c>
      <c r="BG121" s="169">
        <f t="shared" ref="BG121:BG168" si="6">IF(N121="zákl. přenesená",J121,0)</f>
        <v>0</v>
      </c>
      <c r="BH121" s="169">
        <f t="shared" ref="BH121:BH168" si="7">IF(N121="sníž. přenesená",J121,0)</f>
        <v>0</v>
      </c>
      <c r="BI121" s="169">
        <f t="shared" ref="BI121:BI168" si="8">IF(N121="nulová",J121,0)</f>
        <v>0</v>
      </c>
      <c r="BJ121" s="17" t="s">
        <v>21</v>
      </c>
      <c r="BK121" s="169">
        <f t="shared" ref="BK121:BK168" si="9">ROUND(I121*H121,2)</f>
        <v>0</v>
      </c>
      <c r="BL121" s="17" t="s">
        <v>246</v>
      </c>
      <c r="BM121" s="168" t="s">
        <v>2629</v>
      </c>
    </row>
    <row r="122" spans="2:65" s="1" customFormat="1" ht="24" customHeight="1">
      <c r="B122" s="156"/>
      <c r="C122" s="157" t="s">
        <v>21</v>
      </c>
      <c r="D122" s="157" t="s">
        <v>168</v>
      </c>
      <c r="E122" s="158" t="s">
        <v>2630</v>
      </c>
      <c r="F122" s="159" t="s">
        <v>2631</v>
      </c>
      <c r="G122" s="160" t="s">
        <v>2241</v>
      </c>
      <c r="H122" s="161">
        <v>1</v>
      </c>
      <c r="I122" s="162"/>
      <c r="J122" s="163">
        <f t="shared" si="0"/>
        <v>0</v>
      </c>
      <c r="K122" s="159" t="s">
        <v>1</v>
      </c>
      <c r="L122" s="32"/>
      <c r="M122" s="164" t="s">
        <v>1</v>
      </c>
      <c r="N122" s="165" t="s">
        <v>45</v>
      </c>
      <c r="O122" s="55"/>
      <c r="P122" s="166">
        <f t="shared" si="1"/>
        <v>0</v>
      </c>
      <c r="Q122" s="166">
        <v>0</v>
      </c>
      <c r="R122" s="166">
        <f t="shared" si="2"/>
        <v>0</v>
      </c>
      <c r="S122" s="166">
        <v>0</v>
      </c>
      <c r="T122" s="167">
        <f t="shared" si="3"/>
        <v>0</v>
      </c>
      <c r="AR122" s="168" t="s">
        <v>246</v>
      </c>
      <c r="AT122" s="168" t="s">
        <v>168</v>
      </c>
      <c r="AU122" s="168" t="s">
        <v>80</v>
      </c>
      <c r="AY122" s="17" t="s">
        <v>166</v>
      </c>
      <c r="BE122" s="169">
        <f t="shared" si="4"/>
        <v>0</v>
      </c>
      <c r="BF122" s="169">
        <f t="shared" si="5"/>
        <v>0</v>
      </c>
      <c r="BG122" s="169">
        <f t="shared" si="6"/>
        <v>0</v>
      </c>
      <c r="BH122" s="169">
        <f t="shared" si="7"/>
        <v>0</v>
      </c>
      <c r="BI122" s="169">
        <f t="shared" si="8"/>
        <v>0</v>
      </c>
      <c r="BJ122" s="17" t="s">
        <v>21</v>
      </c>
      <c r="BK122" s="169">
        <f t="shared" si="9"/>
        <v>0</v>
      </c>
      <c r="BL122" s="17" t="s">
        <v>246</v>
      </c>
      <c r="BM122" s="168" t="s">
        <v>2632</v>
      </c>
    </row>
    <row r="123" spans="2:65" s="1" customFormat="1" ht="24" customHeight="1">
      <c r="B123" s="156"/>
      <c r="C123" s="157" t="s">
        <v>88</v>
      </c>
      <c r="D123" s="157" t="s">
        <v>168</v>
      </c>
      <c r="E123" s="158" t="s">
        <v>2633</v>
      </c>
      <c r="F123" s="159" t="s">
        <v>2634</v>
      </c>
      <c r="G123" s="160" t="s">
        <v>2241</v>
      </c>
      <c r="H123" s="161">
        <v>2</v>
      </c>
      <c r="I123" s="162"/>
      <c r="J123" s="163">
        <f t="shared" si="0"/>
        <v>0</v>
      </c>
      <c r="K123" s="159" t="s">
        <v>1</v>
      </c>
      <c r="L123" s="32"/>
      <c r="M123" s="164" t="s">
        <v>1</v>
      </c>
      <c r="N123" s="165" t="s">
        <v>45</v>
      </c>
      <c r="O123" s="55"/>
      <c r="P123" s="166">
        <f t="shared" si="1"/>
        <v>0</v>
      </c>
      <c r="Q123" s="166">
        <v>0</v>
      </c>
      <c r="R123" s="166">
        <f t="shared" si="2"/>
        <v>0</v>
      </c>
      <c r="S123" s="166">
        <v>0</v>
      </c>
      <c r="T123" s="167">
        <f t="shared" si="3"/>
        <v>0</v>
      </c>
      <c r="AR123" s="168" t="s">
        <v>246</v>
      </c>
      <c r="AT123" s="168" t="s">
        <v>168</v>
      </c>
      <c r="AU123" s="168" t="s">
        <v>80</v>
      </c>
      <c r="AY123" s="17" t="s">
        <v>166</v>
      </c>
      <c r="BE123" s="169">
        <f t="shared" si="4"/>
        <v>0</v>
      </c>
      <c r="BF123" s="169">
        <f t="shared" si="5"/>
        <v>0</v>
      </c>
      <c r="BG123" s="169">
        <f t="shared" si="6"/>
        <v>0</v>
      </c>
      <c r="BH123" s="169">
        <f t="shared" si="7"/>
        <v>0</v>
      </c>
      <c r="BI123" s="169">
        <f t="shared" si="8"/>
        <v>0</v>
      </c>
      <c r="BJ123" s="17" t="s">
        <v>21</v>
      </c>
      <c r="BK123" s="169">
        <f t="shared" si="9"/>
        <v>0</v>
      </c>
      <c r="BL123" s="17" t="s">
        <v>246</v>
      </c>
      <c r="BM123" s="168" t="s">
        <v>2635</v>
      </c>
    </row>
    <row r="124" spans="2:65" s="1" customFormat="1" ht="16.5" customHeight="1">
      <c r="B124" s="156"/>
      <c r="C124" s="157" t="s">
        <v>181</v>
      </c>
      <c r="D124" s="157" t="s">
        <v>168</v>
      </c>
      <c r="E124" s="158" t="s">
        <v>2636</v>
      </c>
      <c r="F124" s="159" t="s">
        <v>2637</v>
      </c>
      <c r="G124" s="160" t="s">
        <v>2241</v>
      </c>
      <c r="H124" s="161">
        <v>2</v>
      </c>
      <c r="I124" s="162"/>
      <c r="J124" s="163">
        <f t="shared" si="0"/>
        <v>0</v>
      </c>
      <c r="K124" s="159" t="s">
        <v>1</v>
      </c>
      <c r="L124" s="32"/>
      <c r="M124" s="164" t="s">
        <v>1</v>
      </c>
      <c r="N124" s="165" t="s">
        <v>45</v>
      </c>
      <c r="O124" s="55"/>
      <c r="P124" s="166">
        <f t="shared" si="1"/>
        <v>0</v>
      </c>
      <c r="Q124" s="166">
        <v>0</v>
      </c>
      <c r="R124" s="166">
        <f t="shared" si="2"/>
        <v>0</v>
      </c>
      <c r="S124" s="166">
        <v>0</v>
      </c>
      <c r="T124" s="167">
        <f t="shared" si="3"/>
        <v>0</v>
      </c>
      <c r="AR124" s="168" t="s">
        <v>246</v>
      </c>
      <c r="AT124" s="168" t="s">
        <v>168</v>
      </c>
      <c r="AU124" s="168" t="s">
        <v>80</v>
      </c>
      <c r="AY124" s="17" t="s">
        <v>166</v>
      </c>
      <c r="BE124" s="169">
        <f t="shared" si="4"/>
        <v>0</v>
      </c>
      <c r="BF124" s="169">
        <f t="shared" si="5"/>
        <v>0</v>
      </c>
      <c r="BG124" s="169">
        <f t="shared" si="6"/>
        <v>0</v>
      </c>
      <c r="BH124" s="169">
        <f t="shared" si="7"/>
        <v>0</v>
      </c>
      <c r="BI124" s="169">
        <f t="shared" si="8"/>
        <v>0</v>
      </c>
      <c r="BJ124" s="17" t="s">
        <v>21</v>
      </c>
      <c r="BK124" s="169">
        <f t="shared" si="9"/>
        <v>0</v>
      </c>
      <c r="BL124" s="17" t="s">
        <v>246</v>
      </c>
      <c r="BM124" s="168" t="s">
        <v>2638</v>
      </c>
    </row>
    <row r="125" spans="2:65" s="1" customFormat="1" ht="24" customHeight="1">
      <c r="B125" s="156"/>
      <c r="C125" s="157" t="s">
        <v>173</v>
      </c>
      <c r="D125" s="157" t="s">
        <v>168</v>
      </c>
      <c r="E125" s="158" t="s">
        <v>2639</v>
      </c>
      <c r="F125" s="159" t="s">
        <v>2640</v>
      </c>
      <c r="G125" s="160" t="s">
        <v>2241</v>
      </c>
      <c r="H125" s="161">
        <v>2</v>
      </c>
      <c r="I125" s="162"/>
      <c r="J125" s="163">
        <f t="shared" si="0"/>
        <v>0</v>
      </c>
      <c r="K125" s="159" t="s">
        <v>1</v>
      </c>
      <c r="L125" s="32"/>
      <c r="M125" s="164" t="s">
        <v>1</v>
      </c>
      <c r="N125" s="165" t="s">
        <v>45</v>
      </c>
      <c r="O125" s="55"/>
      <c r="P125" s="166">
        <f t="shared" si="1"/>
        <v>0</v>
      </c>
      <c r="Q125" s="166">
        <v>0</v>
      </c>
      <c r="R125" s="166">
        <f t="shared" si="2"/>
        <v>0</v>
      </c>
      <c r="S125" s="166">
        <v>0</v>
      </c>
      <c r="T125" s="167">
        <f t="shared" si="3"/>
        <v>0</v>
      </c>
      <c r="AR125" s="168" t="s">
        <v>246</v>
      </c>
      <c r="AT125" s="168" t="s">
        <v>168</v>
      </c>
      <c r="AU125" s="168" t="s">
        <v>80</v>
      </c>
      <c r="AY125" s="17" t="s">
        <v>166</v>
      </c>
      <c r="BE125" s="169">
        <f t="shared" si="4"/>
        <v>0</v>
      </c>
      <c r="BF125" s="169">
        <f t="shared" si="5"/>
        <v>0</v>
      </c>
      <c r="BG125" s="169">
        <f t="shared" si="6"/>
        <v>0</v>
      </c>
      <c r="BH125" s="169">
        <f t="shared" si="7"/>
        <v>0</v>
      </c>
      <c r="BI125" s="169">
        <f t="shared" si="8"/>
        <v>0</v>
      </c>
      <c r="BJ125" s="17" t="s">
        <v>21</v>
      </c>
      <c r="BK125" s="169">
        <f t="shared" si="9"/>
        <v>0</v>
      </c>
      <c r="BL125" s="17" t="s">
        <v>246</v>
      </c>
      <c r="BM125" s="168" t="s">
        <v>2641</v>
      </c>
    </row>
    <row r="126" spans="2:65" s="1" customFormat="1" ht="16.5" customHeight="1">
      <c r="B126" s="156"/>
      <c r="C126" s="157" t="s">
        <v>188</v>
      </c>
      <c r="D126" s="157" t="s">
        <v>168</v>
      </c>
      <c r="E126" s="158" t="s">
        <v>2642</v>
      </c>
      <c r="F126" s="159" t="s">
        <v>2643</v>
      </c>
      <c r="G126" s="160" t="s">
        <v>2241</v>
      </c>
      <c r="H126" s="161">
        <v>1</v>
      </c>
      <c r="I126" s="162"/>
      <c r="J126" s="163">
        <f t="shared" si="0"/>
        <v>0</v>
      </c>
      <c r="K126" s="159" t="s">
        <v>1</v>
      </c>
      <c r="L126" s="32"/>
      <c r="M126" s="164" t="s">
        <v>1</v>
      </c>
      <c r="N126" s="165" t="s">
        <v>45</v>
      </c>
      <c r="O126" s="55"/>
      <c r="P126" s="166">
        <f t="shared" si="1"/>
        <v>0</v>
      </c>
      <c r="Q126" s="166">
        <v>0</v>
      </c>
      <c r="R126" s="166">
        <f t="shared" si="2"/>
        <v>0</v>
      </c>
      <c r="S126" s="166">
        <v>0</v>
      </c>
      <c r="T126" s="167">
        <f t="shared" si="3"/>
        <v>0</v>
      </c>
      <c r="AR126" s="168" t="s">
        <v>246</v>
      </c>
      <c r="AT126" s="168" t="s">
        <v>168</v>
      </c>
      <c r="AU126" s="168" t="s">
        <v>80</v>
      </c>
      <c r="AY126" s="17" t="s">
        <v>166</v>
      </c>
      <c r="BE126" s="169">
        <f t="shared" si="4"/>
        <v>0</v>
      </c>
      <c r="BF126" s="169">
        <f t="shared" si="5"/>
        <v>0</v>
      </c>
      <c r="BG126" s="169">
        <f t="shared" si="6"/>
        <v>0</v>
      </c>
      <c r="BH126" s="169">
        <f t="shared" si="7"/>
        <v>0</v>
      </c>
      <c r="BI126" s="169">
        <f t="shared" si="8"/>
        <v>0</v>
      </c>
      <c r="BJ126" s="17" t="s">
        <v>21</v>
      </c>
      <c r="BK126" s="169">
        <f t="shared" si="9"/>
        <v>0</v>
      </c>
      <c r="BL126" s="17" t="s">
        <v>246</v>
      </c>
      <c r="BM126" s="168" t="s">
        <v>2644</v>
      </c>
    </row>
    <row r="127" spans="2:65" s="1" customFormat="1" ht="16.5" customHeight="1">
      <c r="B127" s="156"/>
      <c r="C127" s="157" t="s">
        <v>194</v>
      </c>
      <c r="D127" s="157" t="s">
        <v>168</v>
      </c>
      <c r="E127" s="158" t="s">
        <v>2645</v>
      </c>
      <c r="F127" s="159" t="s">
        <v>2646</v>
      </c>
      <c r="G127" s="160" t="s">
        <v>2241</v>
      </c>
      <c r="H127" s="161">
        <v>1</v>
      </c>
      <c r="I127" s="162"/>
      <c r="J127" s="163">
        <f t="shared" si="0"/>
        <v>0</v>
      </c>
      <c r="K127" s="159" t="s">
        <v>1</v>
      </c>
      <c r="L127" s="32"/>
      <c r="M127" s="164" t="s">
        <v>1</v>
      </c>
      <c r="N127" s="165" t="s">
        <v>45</v>
      </c>
      <c r="O127" s="55"/>
      <c r="P127" s="166">
        <f t="shared" si="1"/>
        <v>0</v>
      </c>
      <c r="Q127" s="166">
        <v>0</v>
      </c>
      <c r="R127" s="166">
        <f t="shared" si="2"/>
        <v>0</v>
      </c>
      <c r="S127" s="166">
        <v>0</v>
      </c>
      <c r="T127" s="167">
        <f t="shared" si="3"/>
        <v>0</v>
      </c>
      <c r="AR127" s="168" t="s">
        <v>246</v>
      </c>
      <c r="AT127" s="168" t="s">
        <v>168</v>
      </c>
      <c r="AU127" s="168" t="s">
        <v>80</v>
      </c>
      <c r="AY127" s="17" t="s">
        <v>166</v>
      </c>
      <c r="BE127" s="169">
        <f t="shared" si="4"/>
        <v>0</v>
      </c>
      <c r="BF127" s="169">
        <f t="shared" si="5"/>
        <v>0</v>
      </c>
      <c r="BG127" s="169">
        <f t="shared" si="6"/>
        <v>0</v>
      </c>
      <c r="BH127" s="169">
        <f t="shared" si="7"/>
        <v>0</v>
      </c>
      <c r="BI127" s="169">
        <f t="shared" si="8"/>
        <v>0</v>
      </c>
      <c r="BJ127" s="17" t="s">
        <v>21</v>
      </c>
      <c r="BK127" s="169">
        <f t="shared" si="9"/>
        <v>0</v>
      </c>
      <c r="BL127" s="17" t="s">
        <v>246</v>
      </c>
      <c r="BM127" s="168" t="s">
        <v>2647</v>
      </c>
    </row>
    <row r="128" spans="2:65" s="1" customFormat="1" ht="24" customHeight="1">
      <c r="B128" s="156"/>
      <c r="C128" s="157" t="s">
        <v>201</v>
      </c>
      <c r="D128" s="157" t="s">
        <v>168</v>
      </c>
      <c r="E128" s="158" t="s">
        <v>2648</v>
      </c>
      <c r="F128" s="159" t="s">
        <v>2649</v>
      </c>
      <c r="G128" s="160" t="s">
        <v>2241</v>
      </c>
      <c r="H128" s="161">
        <v>1</v>
      </c>
      <c r="I128" s="162"/>
      <c r="J128" s="163">
        <f t="shared" si="0"/>
        <v>0</v>
      </c>
      <c r="K128" s="159" t="s">
        <v>1</v>
      </c>
      <c r="L128" s="32"/>
      <c r="M128" s="164" t="s">
        <v>1</v>
      </c>
      <c r="N128" s="165" t="s">
        <v>45</v>
      </c>
      <c r="O128" s="55"/>
      <c r="P128" s="166">
        <f t="shared" si="1"/>
        <v>0</v>
      </c>
      <c r="Q128" s="166">
        <v>0</v>
      </c>
      <c r="R128" s="166">
        <f t="shared" si="2"/>
        <v>0</v>
      </c>
      <c r="S128" s="166">
        <v>0</v>
      </c>
      <c r="T128" s="167">
        <f t="shared" si="3"/>
        <v>0</v>
      </c>
      <c r="AR128" s="168" t="s">
        <v>246</v>
      </c>
      <c r="AT128" s="168" t="s">
        <v>168</v>
      </c>
      <c r="AU128" s="168" t="s">
        <v>80</v>
      </c>
      <c r="AY128" s="17" t="s">
        <v>166</v>
      </c>
      <c r="BE128" s="169">
        <f t="shared" si="4"/>
        <v>0</v>
      </c>
      <c r="BF128" s="169">
        <f t="shared" si="5"/>
        <v>0</v>
      </c>
      <c r="BG128" s="169">
        <f t="shared" si="6"/>
        <v>0</v>
      </c>
      <c r="BH128" s="169">
        <f t="shared" si="7"/>
        <v>0</v>
      </c>
      <c r="BI128" s="169">
        <f t="shared" si="8"/>
        <v>0</v>
      </c>
      <c r="BJ128" s="17" t="s">
        <v>21</v>
      </c>
      <c r="BK128" s="169">
        <f t="shared" si="9"/>
        <v>0</v>
      </c>
      <c r="BL128" s="17" t="s">
        <v>246</v>
      </c>
      <c r="BM128" s="168" t="s">
        <v>2650</v>
      </c>
    </row>
    <row r="129" spans="2:65" s="1" customFormat="1" ht="16.5" customHeight="1">
      <c r="B129" s="156"/>
      <c r="C129" s="157" t="s">
        <v>206</v>
      </c>
      <c r="D129" s="157" t="s">
        <v>168</v>
      </c>
      <c r="E129" s="158" t="s">
        <v>2651</v>
      </c>
      <c r="F129" s="159" t="s">
        <v>2652</v>
      </c>
      <c r="G129" s="160" t="s">
        <v>2241</v>
      </c>
      <c r="H129" s="161">
        <v>1</v>
      </c>
      <c r="I129" s="162"/>
      <c r="J129" s="163">
        <f t="shared" si="0"/>
        <v>0</v>
      </c>
      <c r="K129" s="159" t="s">
        <v>1</v>
      </c>
      <c r="L129" s="32"/>
      <c r="M129" s="164" t="s">
        <v>1</v>
      </c>
      <c r="N129" s="165" t="s">
        <v>45</v>
      </c>
      <c r="O129" s="55"/>
      <c r="P129" s="166">
        <f t="shared" si="1"/>
        <v>0</v>
      </c>
      <c r="Q129" s="166">
        <v>0</v>
      </c>
      <c r="R129" s="166">
        <f t="shared" si="2"/>
        <v>0</v>
      </c>
      <c r="S129" s="166">
        <v>0</v>
      </c>
      <c r="T129" s="167">
        <f t="shared" si="3"/>
        <v>0</v>
      </c>
      <c r="AR129" s="168" t="s">
        <v>246</v>
      </c>
      <c r="AT129" s="168" t="s">
        <v>168</v>
      </c>
      <c r="AU129" s="168" t="s">
        <v>80</v>
      </c>
      <c r="AY129" s="17" t="s">
        <v>166</v>
      </c>
      <c r="BE129" s="169">
        <f t="shared" si="4"/>
        <v>0</v>
      </c>
      <c r="BF129" s="169">
        <f t="shared" si="5"/>
        <v>0</v>
      </c>
      <c r="BG129" s="169">
        <f t="shared" si="6"/>
        <v>0</v>
      </c>
      <c r="BH129" s="169">
        <f t="shared" si="7"/>
        <v>0</v>
      </c>
      <c r="BI129" s="169">
        <f t="shared" si="8"/>
        <v>0</v>
      </c>
      <c r="BJ129" s="17" t="s">
        <v>21</v>
      </c>
      <c r="BK129" s="169">
        <f t="shared" si="9"/>
        <v>0</v>
      </c>
      <c r="BL129" s="17" t="s">
        <v>246</v>
      </c>
      <c r="BM129" s="168" t="s">
        <v>2653</v>
      </c>
    </row>
    <row r="130" spans="2:65" s="1" customFormat="1" ht="24" customHeight="1">
      <c r="B130" s="156"/>
      <c r="C130" s="157" t="s">
        <v>26</v>
      </c>
      <c r="D130" s="157" t="s">
        <v>168</v>
      </c>
      <c r="E130" s="158" t="s">
        <v>2654</v>
      </c>
      <c r="F130" s="159" t="s">
        <v>2655</v>
      </c>
      <c r="G130" s="160" t="s">
        <v>2241</v>
      </c>
      <c r="H130" s="161">
        <v>1</v>
      </c>
      <c r="I130" s="162"/>
      <c r="J130" s="163">
        <f t="shared" si="0"/>
        <v>0</v>
      </c>
      <c r="K130" s="159" t="s">
        <v>1</v>
      </c>
      <c r="L130" s="32"/>
      <c r="M130" s="164" t="s">
        <v>1</v>
      </c>
      <c r="N130" s="165" t="s">
        <v>45</v>
      </c>
      <c r="O130" s="55"/>
      <c r="P130" s="166">
        <f t="shared" si="1"/>
        <v>0</v>
      </c>
      <c r="Q130" s="166">
        <v>0</v>
      </c>
      <c r="R130" s="166">
        <f t="shared" si="2"/>
        <v>0</v>
      </c>
      <c r="S130" s="166">
        <v>0</v>
      </c>
      <c r="T130" s="167">
        <f t="shared" si="3"/>
        <v>0</v>
      </c>
      <c r="AR130" s="168" t="s">
        <v>246</v>
      </c>
      <c r="AT130" s="168" t="s">
        <v>168</v>
      </c>
      <c r="AU130" s="168" t="s">
        <v>80</v>
      </c>
      <c r="AY130" s="17" t="s">
        <v>166</v>
      </c>
      <c r="BE130" s="169">
        <f t="shared" si="4"/>
        <v>0</v>
      </c>
      <c r="BF130" s="169">
        <f t="shared" si="5"/>
        <v>0</v>
      </c>
      <c r="BG130" s="169">
        <f t="shared" si="6"/>
        <v>0</v>
      </c>
      <c r="BH130" s="169">
        <f t="shared" si="7"/>
        <v>0</v>
      </c>
      <c r="BI130" s="169">
        <f t="shared" si="8"/>
        <v>0</v>
      </c>
      <c r="BJ130" s="17" t="s">
        <v>21</v>
      </c>
      <c r="BK130" s="169">
        <f t="shared" si="9"/>
        <v>0</v>
      </c>
      <c r="BL130" s="17" t="s">
        <v>246</v>
      </c>
      <c r="BM130" s="168" t="s">
        <v>2656</v>
      </c>
    </row>
    <row r="131" spans="2:65" s="1" customFormat="1" ht="24" customHeight="1">
      <c r="B131" s="156"/>
      <c r="C131" s="157" t="s">
        <v>220</v>
      </c>
      <c r="D131" s="157" t="s">
        <v>168</v>
      </c>
      <c r="E131" s="158" t="s">
        <v>2657</v>
      </c>
      <c r="F131" s="159" t="s">
        <v>2658</v>
      </c>
      <c r="G131" s="160" t="s">
        <v>2241</v>
      </c>
      <c r="H131" s="161">
        <v>1</v>
      </c>
      <c r="I131" s="162"/>
      <c r="J131" s="163">
        <f t="shared" si="0"/>
        <v>0</v>
      </c>
      <c r="K131" s="159" t="s">
        <v>1</v>
      </c>
      <c r="L131" s="32"/>
      <c r="M131" s="164" t="s">
        <v>1</v>
      </c>
      <c r="N131" s="165" t="s">
        <v>45</v>
      </c>
      <c r="O131" s="55"/>
      <c r="P131" s="166">
        <f t="shared" si="1"/>
        <v>0</v>
      </c>
      <c r="Q131" s="166">
        <v>0</v>
      </c>
      <c r="R131" s="166">
        <f t="shared" si="2"/>
        <v>0</v>
      </c>
      <c r="S131" s="166">
        <v>0</v>
      </c>
      <c r="T131" s="167">
        <f t="shared" si="3"/>
        <v>0</v>
      </c>
      <c r="AR131" s="168" t="s">
        <v>246</v>
      </c>
      <c r="AT131" s="168" t="s">
        <v>168</v>
      </c>
      <c r="AU131" s="168" t="s">
        <v>80</v>
      </c>
      <c r="AY131" s="17" t="s">
        <v>166</v>
      </c>
      <c r="BE131" s="169">
        <f t="shared" si="4"/>
        <v>0</v>
      </c>
      <c r="BF131" s="169">
        <f t="shared" si="5"/>
        <v>0</v>
      </c>
      <c r="BG131" s="169">
        <f t="shared" si="6"/>
        <v>0</v>
      </c>
      <c r="BH131" s="169">
        <f t="shared" si="7"/>
        <v>0</v>
      </c>
      <c r="BI131" s="169">
        <f t="shared" si="8"/>
        <v>0</v>
      </c>
      <c r="BJ131" s="17" t="s">
        <v>21</v>
      </c>
      <c r="BK131" s="169">
        <f t="shared" si="9"/>
        <v>0</v>
      </c>
      <c r="BL131" s="17" t="s">
        <v>246</v>
      </c>
      <c r="BM131" s="168" t="s">
        <v>2659</v>
      </c>
    </row>
    <row r="132" spans="2:65" s="1" customFormat="1" ht="16.5" customHeight="1">
      <c r="B132" s="156"/>
      <c r="C132" s="157" t="s">
        <v>225</v>
      </c>
      <c r="D132" s="157" t="s">
        <v>168</v>
      </c>
      <c r="E132" s="158" t="s">
        <v>2660</v>
      </c>
      <c r="F132" s="159" t="s">
        <v>2661</v>
      </c>
      <c r="G132" s="160" t="s">
        <v>2241</v>
      </c>
      <c r="H132" s="161">
        <v>1</v>
      </c>
      <c r="I132" s="162"/>
      <c r="J132" s="163">
        <f t="shared" si="0"/>
        <v>0</v>
      </c>
      <c r="K132" s="159" t="s">
        <v>1</v>
      </c>
      <c r="L132" s="32"/>
      <c r="M132" s="164" t="s">
        <v>1</v>
      </c>
      <c r="N132" s="165" t="s">
        <v>45</v>
      </c>
      <c r="O132" s="55"/>
      <c r="P132" s="166">
        <f t="shared" si="1"/>
        <v>0</v>
      </c>
      <c r="Q132" s="166">
        <v>0</v>
      </c>
      <c r="R132" s="166">
        <f t="shared" si="2"/>
        <v>0</v>
      </c>
      <c r="S132" s="166">
        <v>0</v>
      </c>
      <c r="T132" s="167">
        <f t="shared" si="3"/>
        <v>0</v>
      </c>
      <c r="AR132" s="168" t="s">
        <v>246</v>
      </c>
      <c r="AT132" s="168" t="s">
        <v>168</v>
      </c>
      <c r="AU132" s="168" t="s">
        <v>80</v>
      </c>
      <c r="AY132" s="17" t="s">
        <v>166</v>
      </c>
      <c r="BE132" s="169">
        <f t="shared" si="4"/>
        <v>0</v>
      </c>
      <c r="BF132" s="169">
        <f t="shared" si="5"/>
        <v>0</v>
      </c>
      <c r="BG132" s="169">
        <f t="shared" si="6"/>
        <v>0</v>
      </c>
      <c r="BH132" s="169">
        <f t="shared" si="7"/>
        <v>0</v>
      </c>
      <c r="BI132" s="169">
        <f t="shared" si="8"/>
        <v>0</v>
      </c>
      <c r="BJ132" s="17" t="s">
        <v>21</v>
      </c>
      <c r="BK132" s="169">
        <f t="shared" si="9"/>
        <v>0</v>
      </c>
      <c r="BL132" s="17" t="s">
        <v>246</v>
      </c>
      <c r="BM132" s="168" t="s">
        <v>2662</v>
      </c>
    </row>
    <row r="133" spans="2:65" s="1" customFormat="1" ht="16.5" customHeight="1">
      <c r="B133" s="156"/>
      <c r="C133" s="157" t="s">
        <v>232</v>
      </c>
      <c r="D133" s="157" t="s">
        <v>168</v>
      </c>
      <c r="E133" s="158" t="s">
        <v>2663</v>
      </c>
      <c r="F133" s="159" t="s">
        <v>2664</v>
      </c>
      <c r="G133" s="160" t="s">
        <v>2241</v>
      </c>
      <c r="H133" s="161">
        <v>1</v>
      </c>
      <c r="I133" s="162"/>
      <c r="J133" s="163">
        <f t="shared" si="0"/>
        <v>0</v>
      </c>
      <c r="K133" s="159" t="s">
        <v>1</v>
      </c>
      <c r="L133" s="32"/>
      <c r="M133" s="164" t="s">
        <v>1</v>
      </c>
      <c r="N133" s="165" t="s">
        <v>45</v>
      </c>
      <c r="O133" s="55"/>
      <c r="P133" s="166">
        <f t="shared" si="1"/>
        <v>0</v>
      </c>
      <c r="Q133" s="166">
        <v>0</v>
      </c>
      <c r="R133" s="166">
        <f t="shared" si="2"/>
        <v>0</v>
      </c>
      <c r="S133" s="166">
        <v>0</v>
      </c>
      <c r="T133" s="167">
        <f t="shared" si="3"/>
        <v>0</v>
      </c>
      <c r="AR133" s="168" t="s">
        <v>246</v>
      </c>
      <c r="AT133" s="168" t="s">
        <v>168</v>
      </c>
      <c r="AU133" s="168" t="s">
        <v>80</v>
      </c>
      <c r="AY133" s="17" t="s">
        <v>166</v>
      </c>
      <c r="BE133" s="169">
        <f t="shared" si="4"/>
        <v>0</v>
      </c>
      <c r="BF133" s="169">
        <f t="shared" si="5"/>
        <v>0</v>
      </c>
      <c r="BG133" s="169">
        <f t="shared" si="6"/>
        <v>0</v>
      </c>
      <c r="BH133" s="169">
        <f t="shared" si="7"/>
        <v>0</v>
      </c>
      <c r="BI133" s="169">
        <f t="shared" si="8"/>
        <v>0</v>
      </c>
      <c r="BJ133" s="17" t="s">
        <v>21</v>
      </c>
      <c r="BK133" s="169">
        <f t="shared" si="9"/>
        <v>0</v>
      </c>
      <c r="BL133" s="17" t="s">
        <v>246</v>
      </c>
      <c r="BM133" s="168" t="s">
        <v>2665</v>
      </c>
    </row>
    <row r="134" spans="2:65" s="1" customFormat="1" ht="16.5" customHeight="1">
      <c r="B134" s="156"/>
      <c r="C134" s="157" t="s">
        <v>236</v>
      </c>
      <c r="D134" s="157" t="s">
        <v>168</v>
      </c>
      <c r="E134" s="158" t="s">
        <v>2666</v>
      </c>
      <c r="F134" s="159" t="s">
        <v>2667</v>
      </c>
      <c r="G134" s="160" t="s">
        <v>2241</v>
      </c>
      <c r="H134" s="161">
        <v>1</v>
      </c>
      <c r="I134" s="162"/>
      <c r="J134" s="163">
        <f t="shared" si="0"/>
        <v>0</v>
      </c>
      <c r="K134" s="159" t="s">
        <v>1</v>
      </c>
      <c r="L134" s="32"/>
      <c r="M134" s="164" t="s">
        <v>1</v>
      </c>
      <c r="N134" s="165" t="s">
        <v>45</v>
      </c>
      <c r="O134" s="55"/>
      <c r="P134" s="166">
        <f t="shared" si="1"/>
        <v>0</v>
      </c>
      <c r="Q134" s="166">
        <v>0</v>
      </c>
      <c r="R134" s="166">
        <f t="shared" si="2"/>
        <v>0</v>
      </c>
      <c r="S134" s="166">
        <v>0</v>
      </c>
      <c r="T134" s="167">
        <f t="shared" si="3"/>
        <v>0</v>
      </c>
      <c r="AR134" s="168" t="s">
        <v>246</v>
      </c>
      <c r="AT134" s="168" t="s">
        <v>168</v>
      </c>
      <c r="AU134" s="168" t="s">
        <v>80</v>
      </c>
      <c r="AY134" s="17" t="s">
        <v>166</v>
      </c>
      <c r="BE134" s="169">
        <f t="shared" si="4"/>
        <v>0</v>
      </c>
      <c r="BF134" s="169">
        <f t="shared" si="5"/>
        <v>0</v>
      </c>
      <c r="BG134" s="169">
        <f t="shared" si="6"/>
        <v>0</v>
      </c>
      <c r="BH134" s="169">
        <f t="shared" si="7"/>
        <v>0</v>
      </c>
      <c r="BI134" s="169">
        <f t="shared" si="8"/>
        <v>0</v>
      </c>
      <c r="BJ134" s="17" t="s">
        <v>21</v>
      </c>
      <c r="BK134" s="169">
        <f t="shared" si="9"/>
        <v>0</v>
      </c>
      <c r="BL134" s="17" t="s">
        <v>246</v>
      </c>
      <c r="BM134" s="168" t="s">
        <v>2668</v>
      </c>
    </row>
    <row r="135" spans="2:65" s="1" customFormat="1" ht="16.5" customHeight="1">
      <c r="B135" s="156"/>
      <c r="C135" s="157" t="s">
        <v>8</v>
      </c>
      <c r="D135" s="157" t="s">
        <v>168</v>
      </c>
      <c r="E135" s="158" t="s">
        <v>2669</v>
      </c>
      <c r="F135" s="159" t="s">
        <v>2670</v>
      </c>
      <c r="G135" s="160" t="s">
        <v>289</v>
      </c>
      <c r="H135" s="161">
        <v>135</v>
      </c>
      <c r="I135" s="162"/>
      <c r="J135" s="163">
        <f t="shared" si="0"/>
        <v>0</v>
      </c>
      <c r="K135" s="159" t="s">
        <v>1</v>
      </c>
      <c r="L135" s="32"/>
      <c r="M135" s="164" t="s">
        <v>1</v>
      </c>
      <c r="N135" s="165" t="s">
        <v>45</v>
      </c>
      <c r="O135" s="55"/>
      <c r="P135" s="166">
        <f t="shared" si="1"/>
        <v>0</v>
      </c>
      <c r="Q135" s="166">
        <v>0</v>
      </c>
      <c r="R135" s="166">
        <f t="shared" si="2"/>
        <v>0</v>
      </c>
      <c r="S135" s="166">
        <v>0</v>
      </c>
      <c r="T135" s="167">
        <f t="shared" si="3"/>
        <v>0</v>
      </c>
      <c r="AR135" s="168" t="s">
        <v>246</v>
      </c>
      <c r="AT135" s="168" t="s">
        <v>168</v>
      </c>
      <c r="AU135" s="168" t="s">
        <v>80</v>
      </c>
      <c r="AY135" s="17" t="s">
        <v>166</v>
      </c>
      <c r="BE135" s="169">
        <f t="shared" si="4"/>
        <v>0</v>
      </c>
      <c r="BF135" s="169">
        <f t="shared" si="5"/>
        <v>0</v>
      </c>
      <c r="BG135" s="169">
        <f t="shared" si="6"/>
        <v>0</v>
      </c>
      <c r="BH135" s="169">
        <f t="shared" si="7"/>
        <v>0</v>
      </c>
      <c r="BI135" s="169">
        <f t="shared" si="8"/>
        <v>0</v>
      </c>
      <c r="BJ135" s="17" t="s">
        <v>21</v>
      </c>
      <c r="BK135" s="169">
        <f t="shared" si="9"/>
        <v>0</v>
      </c>
      <c r="BL135" s="17" t="s">
        <v>246</v>
      </c>
      <c r="BM135" s="168" t="s">
        <v>2671</v>
      </c>
    </row>
    <row r="136" spans="2:65" s="1" customFormat="1" ht="16.5" customHeight="1">
      <c r="B136" s="156"/>
      <c r="C136" s="157" t="s">
        <v>246</v>
      </c>
      <c r="D136" s="157" t="s">
        <v>168</v>
      </c>
      <c r="E136" s="158" t="s">
        <v>2672</v>
      </c>
      <c r="F136" s="159" t="s">
        <v>2673</v>
      </c>
      <c r="G136" s="160" t="s">
        <v>289</v>
      </c>
      <c r="H136" s="161">
        <v>37</v>
      </c>
      <c r="I136" s="162"/>
      <c r="J136" s="163">
        <f t="shared" si="0"/>
        <v>0</v>
      </c>
      <c r="K136" s="159" t="s">
        <v>1</v>
      </c>
      <c r="L136" s="32"/>
      <c r="M136" s="164" t="s">
        <v>1</v>
      </c>
      <c r="N136" s="165" t="s">
        <v>45</v>
      </c>
      <c r="O136" s="55"/>
      <c r="P136" s="166">
        <f t="shared" si="1"/>
        <v>0</v>
      </c>
      <c r="Q136" s="166">
        <v>0</v>
      </c>
      <c r="R136" s="166">
        <f t="shared" si="2"/>
        <v>0</v>
      </c>
      <c r="S136" s="166">
        <v>0</v>
      </c>
      <c r="T136" s="167">
        <f t="shared" si="3"/>
        <v>0</v>
      </c>
      <c r="AR136" s="168" t="s">
        <v>246</v>
      </c>
      <c r="AT136" s="168" t="s">
        <v>168</v>
      </c>
      <c r="AU136" s="168" t="s">
        <v>80</v>
      </c>
      <c r="AY136" s="17" t="s">
        <v>166</v>
      </c>
      <c r="BE136" s="169">
        <f t="shared" si="4"/>
        <v>0</v>
      </c>
      <c r="BF136" s="169">
        <f t="shared" si="5"/>
        <v>0</v>
      </c>
      <c r="BG136" s="169">
        <f t="shared" si="6"/>
        <v>0</v>
      </c>
      <c r="BH136" s="169">
        <f t="shared" si="7"/>
        <v>0</v>
      </c>
      <c r="BI136" s="169">
        <f t="shared" si="8"/>
        <v>0</v>
      </c>
      <c r="BJ136" s="17" t="s">
        <v>21</v>
      </c>
      <c r="BK136" s="169">
        <f t="shared" si="9"/>
        <v>0</v>
      </c>
      <c r="BL136" s="17" t="s">
        <v>246</v>
      </c>
      <c r="BM136" s="168" t="s">
        <v>2674</v>
      </c>
    </row>
    <row r="137" spans="2:65" s="1" customFormat="1" ht="16.5" customHeight="1">
      <c r="B137" s="156"/>
      <c r="C137" s="157" t="s">
        <v>254</v>
      </c>
      <c r="D137" s="157" t="s">
        <v>168</v>
      </c>
      <c r="E137" s="158" t="s">
        <v>2675</v>
      </c>
      <c r="F137" s="159" t="s">
        <v>2676</v>
      </c>
      <c r="G137" s="160" t="s">
        <v>289</v>
      </c>
      <c r="H137" s="161">
        <v>19</v>
      </c>
      <c r="I137" s="162"/>
      <c r="J137" s="163">
        <f t="shared" si="0"/>
        <v>0</v>
      </c>
      <c r="K137" s="159" t="s">
        <v>1</v>
      </c>
      <c r="L137" s="32"/>
      <c r="M137" s="164" t="s">
        <v>1</v>
      </c>
      <c r="N137" s="165" t="s">
        <v>45</v>
      </c>
      <c r="O137" s="55"/>
      <c r="P137" s="166">
        <f t="shared" si="1"/>
        <v>0</v>
      </c>
      <c r="Q137" s="166">
        <v>0</v>
      </c>
      <c r="R137" s="166">
        <f t="shared" si="2"/>
        <v>0</v>
      </c>
      <c r="S137" s="166">
        <v>0</v>
      </c>
      <c r="T137" s="167">
        <f t="shared" si="3"/>
        <v>0</v>
      </c>
      <c r="AR137" s="168" t="s">
        <v>246</v>
      </c>
      <c r="AT137" s="168" t="s">
        <v>168</v>
      </c>
      <c r="AU137" s="168" t="s">
        <v>80</v>
      </c>
      <c r="AY137" s="17" t="s">
        <v>166</v>
      </c>
      <c r="BE137" s="169">
        <f t="shared" si="4"/>
        <v>0</v>
      </c>
      <c r="BF137" s="169">
        <f t="shared" si="5"/>
        <v>0</v>
      </c>
      <c r="BG137" s="169">
        <f t="shared" si="6"/>
        <v>0</v>
      </c>
      <c r="BH137" s="169">
        <f t="shared" si="7"/>
        <v>0</v>
      </c>
      <c r="BI137" s="169">
        <f t="shared" si="8"/>
        <v>0</v>
      </c>
      <c r="BJ137" s="17" t="s">
        <v>21</v>
      </c>
      <c r="BK137" s="169">
        <f t="shared" si="9"/>
        <v>0</v>
      </c>
      <c r="BL137" s="17" t="s">
        <v>246</v>
      </c>
      <c r="BM137" s="168" t="s">
        <v>2677</v>
      </c>
    </row>
    <row r="138" spans="2:65" s="1" customFormat="1" ht="16.5" customHeight="1">
      <c r="B138" s="156"/>
      <c r="C138" s="157" t="s">
        <v>259</v>
      </c>
      <c r="D138" s="157" t="s">
        <v>168</v>
      </c>
      <c r="E138" s="158" t="s">
        <v>2678</v>
      </c>
      <c r="F138" s="159" t="s">
        <v>2679</v>
      </c>
      <c r="G138" s="160" t="s">
        <v>289</v>
      </c>
      <c r="H138" s="161">
        <v>31</v>
      </c>
      <c r="I138" s="162"/>
      <c r="J138" s="163">
        <f t="shared" si="0"/>
        <v>0</v>
      </c>
      <c r="K138" s="159" t="s">
        <v>1</v>
      </c>
      <c r="L138" s="32"/>
      <c r="M138" s="164" t="s">
        <v>1</v>
      </c>
      <c r="N138" s="165" t="s">
        <v>45</v>
      </c>
      <c r="O138" s="55"/>
      <c r="P138" s="166">
        <f t="shared" si="1"/>
        <v>0</v>
      </c>
      <c r="Q138" s="166">
        <v>0</v>
      </c>
      <c r="R138" s="166">
        <f t="shared" si="2"/>
        <v>0</v>
      </c>
      <c r="S138" s="166">
        <v>0</v>
      </c>
      <c r="T138" s="167">
        <f t="shared" si="3"/>
        <v>0</v>
      </c>
      <c r="AR138" s="168" t="s">
        <v>246</v>
      </c>
      <c r="AT138" s="168" t="s">
        <v>168</v>
      </c>
      <c r="AU138" s="168" t="s">
        <v>80</v>
      </c>
      <c r="AY138" s="17" t="s">
        <v>166</v>
      </c>
      <c r="BE138" s="169">
        <f t="shared" si="4"/>
        <v>0</v>
      </c>
      <c r="BF138" s="169">
        <f t="shared" si="5"/>
        <v>0</v>
      </c>
      <c r="BG138" s="169">
        <f t="shared" si="6"/>
        <v>0</v>
      </c>
      <c r="BH138" s="169">
        <f t="shared" si="7"/>
        <v>0</v>
      </c>
      <c r="BI138" s="169">
        <f t="shared" si="8"/>
        <v>0</v>
      </c>
      <c r="BJ138" s="17" t="s">
        <v>21</v>
      </c>
      <c r="BK138" s="169">
        <f t="shared" si="9"/>
        <v>0</v>
      </c>
      <c r="BL138" s="17" t="s">
        <v>246</v>
      </c>
      <c r="BM138" s="168" t="s">
        <v>2680</v>
      </c>
    </row>
    <row r="139" spans="2:65" s="1" customFormat="1" ht="16.5" customHeight="1">
      <c r="B139" s="156"/>
      <c r="C139" s="157" t="s">
        <v>263</v>
      </c>
      <c r="D139" s="157" t="s">
        <v>168</v>
      </c>
      <c r="E139" s="158" t="s">
        <v>2681</v>
      </c>
      <c r="F139" s="159" t="s">
        <v>2682</v>
      </c>
      <c r="G139" s="160" t="s">
        <v>289</v>
      </c>
      <c r="H139" s="161">
        <v>106</v>
      </c>
      <c r="I139" s="162"/>
      <c r="J139" s="163">
        <f t="shared" si="0"/>
        <v>0</v>
      </c>
      <c r="K139" s="159" t="s">
        <v>1</v>
      </c>
      <c r="L139" s="32"/>
      <c r="M139" s="164" t="s">
        <v>1</v>
      </c>
      <c r="N139" s="165" t="s">
        <v>45</v>
      </c>
      <c r="O139" s="55"/>
      <c r="P139" s="166">
        <f t="shared" si="1"/>
        <v>0</v>
      </c>
      <c r="Q139" s="166">
        <v>0</v>
      </c>
      <c r="R139" s="166">
        <f t="shared" si="2"/>
        <v>0</v>
      </c>
      <c r="S139" s="166">
        <v>0</v>
      </c>
      <c r="T139" s="167">
        <f t="shared" si="3"/>
        <v>0</v>
      </c>
      <c r="AR139" s="168" t="s">
        <v>246</v>
      </c>
      <c r="AT139" s="168" t="s">
        <v>168</v>
      </c>
      <c r="AU139" s="168" t="s">
        <v>80</v>
      </c>
      <c r="AY139" s="17" t="s">
        <v>166</v>
      </c>
      <c r="BE139" s="169">
        <f t="shared" si="4"/>
        <v>0</v>
      </c>
      <c r="BF139" s="169">
        <f t="shared" si="5"/>
        <v>0</v>
      </c>
      <c r="BG139" s="169">
        <f t="shared" si="6"/>
        <v>0</v>
      </c>
      <c r="BH139" s="169">
        <f t="shared" si="7"/>
        <v>0</v>
      </c>
      <c r="BI139" s="169">
        <f t="shared" si="8"/>
        <v>0</v>
      </c>
      <c r="BJ139" s="17" t="s">
        <v>21</v>
      </c>
      <c r="BK139" s="169">
        <f t="shared" si="9"/>
        <v>0</v>
      </c>
      <c r="BL139" s="17" t="s">
        <v>246</v>
      </c>
      <c r="BM139" s="168" t="s">
        <v>2683</v>
      </c>
    </row>
    <row r="140" spans="2:65" s="1" customFormat="1" ht="16.5" customHeight="1">
      <c r="B140" s="156"/>
      <c r="C140" s="157" t="s">
        <v>267</v>
      </c>
      <c r="D140" s="157" t="s">
        <v>168</v>
      </c>
      <c r="E140" s="158" t="s">
        <v>2684</v>
      </c>
      <c r="F140" s="159" t="s">
        <v>2685</v>
      </c>
      <c r="G140" s="160" t="s">
        <v>289</v>
      </c>
      <c r="H140" s="161">
        <v>15</v>
      </c>
      <c r="I140" s="162"/>
      <c r="J140" s="163">
        <f t="shared" si="0"/>
        <v>0</v>
      </c>
      <c r="K140" s="159" t="s">
        <v>1</v>
      </c>
      <c r="L140" s="32"/>
      <c r="M140" s="164" t="s">
        <v>1</v>
      </c>
      <c r="N140" s="165" t="s">
        <v>45</v>
      </c>
      <c r="O140" s="55"/>
      <c r="P140" s="166">
        <f t="shared" si="1"/>
        <v>0</v>
      </c>
      <c r="Q140" s="166">
        <v>0</v>
      </c>
      <c r="R140" s="166">
        <f t="shared" si="2"/>
        <v>0</v>
      </c>
      <c r="S140" s="166">
        <v>0</v>
      </c>
      <c r="T140" s="167">
        <f t="shared" si="3"/>
        <v>0</v>
      </c>
      <c r="AR140" s="168" t="s">
        <v>246</v>
      </c>
      <c r="AT140" s="168" t="s">
        <v>168</v>
      </c>
      <c r="AU140" s="168" t="s">
        <v>80</v>
      </c>
      <c r="AY140" s="17" t="s">
        <v>166</v>
      </c>
      <c r="BE140" s="169">
        <f t="shared" si="4"/>
        <v>0</v>
      </c>
      <c r="BF140" s="169">
        <f t="shared" si="5"/>
        <v>0</v>
      </c>
      <c r="BG140" s="169">
        <f t="shared" si="6"/>
        <v>0</v>
      </c>
      <c r="BH140" s="169">
        <f t="shared" si="7"/>
        <v>0</v>
      </c>
      <c r="BI140" s="169">
        <f t="shared" si="8"/>
        <v>0</v>
      </c>
      <c r="BJ140" s="17" t="s">
        <v>21</v>
      </c>
      <c r="BK140" s="169">
        <f t="shared" si="9"/>
        <v>0</v>
      </c>
      <c r="BL140" s="17" t="s">
        <v>246</v>
      </c>
      <c r="BM140" s="168" t="s">
        <v>2686</v>
      </c>
    </row>
    <row r="141" spans="2:65" s="1" customFormat="1" ht="16.5" customHeight="1">
      <c r="B141" s="156"/>
      <c r="C141" s="157" t="s">
        <v>7</v>
      </c>
      <c r="D141" s="157" t="s">
        <v>168</v>
      </c>
      <c r="E141" s="158" t="s">
        <v>2687</v>
      </c>
      <c r="F141" s="159" t="s">
        <v>2688</v>
      </c>
      <c r="G141" s="160" t="s">
        <v>289</v>
      </c>
      <c r="H141" s="161">
        <v>13</v>
      </c>
      <c r="I141" s="162"/>
      <c r="J141" s="163">
        <f t="shared" si="0"/>
        <v>0</v>
      </c>
      <c r="K141" s="159" t="s">
        <v>1</v>
      </c>
      <c r="L141" s="32"/>
      <c r="M141" s="164" t="s">
        <v>1</v>
      </c>
      <c r="N141" s="165" t="s">
        <v>45</v>
      </c>
      <c r="O141" s="55"/>
      <c r="P141" s="166">
        <f t="shared" si="1"/>
        <v>0</v>
      </c>
      <c r="Q141" s="166">
        <v>0</v>
      </c>
      <c r="R141" s="166">
        <f t="shared" si="2"/>
        <v>0</v>
      </c>
      <c r="S141" s="166">
        <v>0</v>
      </c>
      <c r="T141" s="167">
        <f t="shared" si="3"/>
        <v>0</v>
      </c>
      <c r="AR141" s="168" t="s">
        <v>246</v>
      </c>
      <c r="AT141" s="168" t="s">
        <v>168</v>
      </c>
      <c r="AU141" s="168" t="s">
        <v>80</v>
      </c>
      <c r="AY141" s="17" t="s">
        <v>166</v>
      </c>
      <c r="BE141" s="169">
        <f t="shared" si="4"/>
        <v>0</v>
      </c>
      <c r="BF141" s="169">
        <f t="shared" si="5"/>
        <v>0</v>
      </c>
      <c r="BG141" s="169">
        <f t="shared" si="6"/>
        <v>0</v>
      </c>
      <c r="BH141" s="169">
        <f t="shared" si="7"/>
        <v>0</v>
      </c>
      <c r="BI141" s="169">
        <f t="shared" si="8"/>
        <v>0</v>
      </c>
      <c r="BJ141" s="17" t="s">
        <v>21</v>
      </c>
      <c r="BK141" s="169">
        <f t="shared" si="9"/>
        <v>0</v>
      </c>
      <c r="BL141" s="17" t="s">
        <v>246</v>
      </c>
      <c r="BM141" s="168" t="s">
        <v>2689</v>
      </c>
    </row>
    <row r="142" spans="2:65" s="1" customFormat="1" ht="16.5" customHeight="1">
      <c r="B142" s="156"/>
      <c r="C142" s="157" t="s">
        <v>276</v>
      </c>
      <c r="D142" s="157" t="s">
        <v>168</v>
      </c>
      <c r="E142" s="158" t="s">
        <v>2690</v>
      </c>
      <c r="F142" s="159" t="s">
        <v>2691</v>
      </c>
      <c r="G142" s="160" t="s">
        <v>289</v>
      </c>
      <c r="H142" s="161">
        <v>31</v>
      </c>
      <c r="I142" s="162"/>
      <c r="J142" s="163">
        <f t="shared" si="0"/>
        <v>0</v>
      </c>
      <c r="K142" s="159" t="s">
        <v>1</v>
      </c>
      <c r="L142" s="32"/>
      <c r="M142" s="164" t="s">
        <v>1</v>
      </c>
      <c r="N142" s="165" t="s">
        <v>45</v>
      </c>
      <c r="O142" s="55"/>
      <c r="P142" s="166">
        <f t="shared" si="1"/>
        <v>0</v>
      </c>
      <c r="Q142" s="166">
        <v>0</v>
      </c>
      <c r="R142" s="166">
        <f t="shared" si="2"/>
        <v>0</v>
      </c>
      <c r="S142" s="166">
        <v>0</v>
      </c>
      <c r="T142" s="167">
        <f t="shared" si="3"/>
        <v>0</v>
      </c>
      <c r="AR142" s="168" t="s">
        <v>246</v>
      </c>
      <c r="AT142" s="168" t="s">
        <v>168</v>
      </c>
      <c r="AU142" s="168" t="s">
        <v>80</v>
      </c>
      <c r="AY142" s="17" t="s">
        <v>166</v>
      </c>
      <c r="BE142" s="169">
        <f t="shared" si="4"/>
        <v>0</v>
      </c>
      <c r="BF142" s="169">
        <f t="shared" si="5"/>
        <v>0</v>
      </c>
      <c r="BG142" s="169">
        <f t="shared" si="6"/>
        <v>0</v>
      </c>
      <c r="BH142" s="169">
        <f t="shared" si="7"/>
        <v>0</v>
      </c>
      <c r="BI142" s="169">
        <f t="shared" si="8"/>
        <v>0</v>
      </c>
      <c r="BJ142" s="17" t="s">
        <v>21</v>
      </c>
      <c r="BK142" s="169">
        <f t="shared" si="9"/>
        <v>0</v>
      </c>
      <c r="BL142" s="17" t="s">
        <v>246</v>
      </c>
      <c r="BM142" s="168" t="s">
        <v>2692</v>
      </c>
    </row>
    <row r="143" spans="2:65" s="1" customFormat="1" ht="16.5" customHeight="1">
      <c r="B143" s="156"/>
      <c r="C143" s="157" t="s">
        <v>281</v>
      </c>
      <c r="D143" s="157" t="s">
        <v>168</v>
      </c>
      <c r="E143" s="158" t="s">
        <v>2693</v>
      </c>
      <c r="F143" s="159" t="s">
        <v>2694</v>
      </c>
      <c r="G143" s="160" t="s">
        <v>2241</v>
      </c>
      <c r="H143" s="161">
        <v>10</v>
      </c>
      <c r="I143" s="162"/>
      <c r="J143" s="163">
        <f t="shared" si="0"/>
        <v>0</v>
      </c>
      <c r="K143" s="159" t="s">
        <v>1</v>
      </c>
      <c r="L143" s="32"/>
      <c r="M143" s="164" t="s">
        <v>1</v>
      </c>
      <c r="N143" s="165" t="s">
        <v>45</v>
      </c>
      <c r="O143" s="55"/>
      <c r="P143" s="166">
        <f t="shared" si="1"/>
        <v>0</v>
      </c>
      <c r="Q143" s="166">
        <v>0</v>
      </c>
      <c r="R143" s="166">
        <f t="shared" si="2"/>
        <v>0</v>
      </c>
      <c r="S143" s="166">
        <v>0</v>
      </c>
      <c r="T143" s="167">
        <f t="shared" si="3"/>
        <v>0</v>
      </c>
      <c r="AR143" s="168" t="s">
        <v>246</v>
      </c>
      <c r="AT143" s="168" t="s">
        <v>168</v>
      </c>
      <c r="AU143" s="168" t="s">
        <v>80</v>
      </c>
      <c r="AY143" s="17" t="s">
        <v>166</v>
      </c>
      <c r="BE143" s="169">
        <f t="shared" si="4"/>
        <v>0</v>
      </c>
      <c r="BF143" s="169">
        <f t="shared" si="5"/>
        <v>0</v>
      </c>
      <c r="BG143" s="169">
        <f t="shared" si="6"/>
        <v>0</v>
      </c>
      <c r="BH143" s="169">
        <f t="shared" si="7"/>
        <v>0</v>
      </c>
      <c r="BI143" s="169">
        <f t="shared" si="8"/>
        <v>0</v>
      </c>
      <c r="BJ143" s="17" t="s">
        <v>21</v>
      </c>
      <c r="BK143" s="169">
        <f t="shared" si="9"/>
        <v>0</v>
      </c>
      <c r="BL143" s="17" t="s">
        <v>246</v>
      </c>
      <c r="BM143" s="168" t="s">
        <v>2695</v>
      </c>
    </row>
    <row r="144" spans="2:65" s="1" customFormat="1" ht="16.5" customHeight="1">
      <c r="B144" s="156"/>
      <c r="C144" s="157" t="s">
        <v>286</v>
      </c>
      <c r="D144" s="157" t="s">
        <v>168</v>
      </c>
      <c r="E144" s="158" t="s">
        <v>2696</v>
      </c>
      <c r="F144" s="159" t="s">
        <v>2697</v>
      </c>
      <c r="G144" s="160" t="s">
        <v>2241</v>
      </c>
      <c r="H144" s="161">
        <v>2</v>
      </c>
      <c r="I144" s="162"/>
      <c r="J144" s="163">
        <f t="shared" si="0"/>
        <v>0</v>
      </c>
      <c r="K144" s="159" t="s">
        <v>1</v>
      </c>
      <c r="L144" s="32"/>
      <c r="M144" s="164" t="s">
        <v>1</v>
      </c>
      <c r="N144" s="165" t="s">
        <v>45</v>
      </c>
      <c r="O144" s="55"/>
      <c r="P144" s="166">
        <f t="shared" si="1"/>
        <v>0</v>
      </c>
      <c r="Q144" s="166">
        <v>0</v>
      </c>
      <c r="R144" s="166">
        <f t="shared" si="2"/>
        <v>0</v>
      </c>
      <c r="S144" s="166">
        <v>0</v>
      </c>
      <c r="T144" s="167">
        <f t="shared" si="3"/>
        <v>0</v>
      </c>
      <c r="AR144" s="168" t="s">
        <v>246</v>
      </c>
      <c r="AT144" s="168" t="s">
        <v>168</v>
      </c>
      <c r="AU144" s="168" t="s">
        <v>80</v>
      </c>
      <c r="AY144" s="17" t="s">
        <v>166</v>
      </c>
      <c r="BE144" s="169">
        <f t="shared" si="4"/>
        <v>0</v>
      </c>
      <c r="BF144" s="169">
        <f t="shared" si="5"/>
        <v>0</v>
      </c>
      <c r="BG144" s="169">
        <f t="shared" si="6"/>
        <v>0</v>
      </c>
      <c r="BH144" s="169">
        <f t="shared" si="7"/>
        <v>0</v>
      </c>
      <c r="BI144" s="169">
        <f t="shared" si="8"/>
        <v>0</v>
      </c>
      <c r="BJ144" s="17" t="s">
        <v>21</v>
      </c>
      <c r="BK144" s="169">
        <f t="shared" si="9"/>
        <v>0</v>
      </c>
      <c r="BL144" s="17" t="s">
        <v>246</v>
      </c>
      <c r="BM144" s="168" t="s">
        <v>2698</v>
      </c>
    </row>
    <row r="145" spans="2:65" s="1" customFormat="1" ht="16.5" customHeight="1">
      <c r="B145" s="156"/>
      <c r="C145" s="157" t="s">
        <v>291</v>
      </c>
      <c r="D145" s="157" t="s">
        <v>168</v>
      </c>
      <c r="E145" s="158" t="s">
        <v>2699</v>
      </c>
      <c r="F145" s="159" t="s">
        <v>2700</v>
      </c>
      <c r="G145" s="160" t="s">
        <v>2241</v>
      </c>
      <c r="H145" s="161">
        <v>3</v>
      </c>
      <c r="I145" s="162"/>
      <c r="J145" s="163">
        <f t="shared" si="0"/>
        <v>0</v>
      </c>
      <c r="K145" s="159" t="s">
        <v>1</v>
      </c>
      <c r="L145" s="32"/>
      <c r="M145" s="164" t="s">
        <v>1</v>
      </c>
      <c r="N145" s="165" t="s">
        <v>45</v>
      </c>
      <c r="O145" s="55"/>
      <c r="P145" s="166">
        <f t="shared" si="1"/>
        <v>0</v>
      </c>
      <c r="Q145" s="166">
        <v>0</v>
      </c>
      <c r="R145" s="166">
        <f t="shared" si="2"/>
        <v>0</v>
      </c>
      <c r="S145" s="166">
        <v>0</v>
      </c>
      <c r="T145" s="167">
        <f t="shared" si="3"/>
        <v>0</v>
      </c>
      <c r="AR145" s="168" t="s">
        <v>246</v>
      </c>
      <c r="AT145" s="168" t="s">
        <v>168</v>
      </c>
      <c r="AU145" s="168" t="s">
        <v>80</v>
      </c>
      <c r="AY145" s="17" t="s">
        <v>166</v>
      </c>
      <c r="BE145" s="169">
        <f t="shared" si="4"/>
        <v>0</v>
      </c>
      <c r="BF145" s="169">
        <f t="shared" si="5"/>
        <v>0</v>
      </c>
      <c r="BG145" s="169">
        <f t="shared" si="6"/>
        <v>0</v>
      </c>
      <c r="BH145" s="169">
        <f t="shared" si="7"/>
        <v>0</v>
      </c>
      <c r="BI145" s="169">
        <f t="shared" si="8"/>
        <v>0</v>
      </c>
      <c r="BJ145" s="17" t="s">
        <v>21</v>
      </c>
      <c r="BK145" s="169">
        <f t="shared" si="9"/>
        <v>0</v>
      </c>
      <c r="BL145" s="17" t="s">
        <v>246</v>
      </c>
      <c r="BM145" s="168" t="s">
        <v>2701</v>
      </c>
    </row>
    <row r="146" spans="2:65" s="1" customFormat="1" ht="16.5" customHeight="1">
      <c r="B146" s="156"/>
      <c r="C146" s="157" t="s">
        <v>296</v>
      </c>
      <c r="D146" s="157" t="s">
        <v>168</v>
      </c>
      <c r="E146" s="158" t="s">
        <v>2702</v>
      </c>
      <c r="F146" s="159" t="s">
        <v>2703</v>
      </c>
      <c r="G146" s="160" t="s">
        <v>2241</v>
      </c>
      <c r="H146" s="161">
        <v>1</v>
      </c>
      <c r="I146" s="162"/>
      <c r="J146" s="163">
        <f t="shared" si="0"/>
        <v>0</v>
      </c>
      <c r="K146" s="159" t="s">
        <v>1</v>
      </c>
      <c r="L146" s="32"/>
      <c r="M146" s="164" t="s">
        <v>1</v>
      </c>
      <c r="N146" s="165" t="s">
        <v>45</v>
      </c>
      <c r="O146" s="55"/>
      <c r="P146" s="166">
        <f t="shared" si="1"/>
        <v>0</v>
      </c>
      <c r="Q146" s="166">
        <v>0</v>
      </c>
      <c r="R146" s="166">
        <f t="shared" si="2"/>
        <v>0</v>
      </c>
      <c r="S146" s="166">
        <v>0</v>
      </c>
      <c r="T146" s="167">
        <f t="shared" si="3"/>
        <v>0</v>
      </c>
      <c r="AR146" s="168" t="s">
        <v>246</v>
      </c>
      <c r="AT146" s="168" t="s">
        <v>168</v>
      </c>
      <c r="AU146" s="168" t="s">
        <v>80</v>
      </c>
      <c r="AY146" s="17" t="s">
        <v>166</v>
      </c>
      <c r="BE146" s="169">
        <f t="shared" si="4"/>
        <v>0</v>
      </c>
      <c r="BF146" s="169">
        <f t="shared" si="5"/>
        <v>0</v>
      </c>
      <c r="BG146" s="169">
        <f t="shared" si="6"/>
        <v>0</v>
      </c>
      <c r="BH146" s="169">
        <f t="shared" si="7"/>
        <v>0</v>
      </c>
      <c r="BI146" s="169">
        <f t="shared" si="8"/>
        <v>0</v>
      </c>
      <c r="BJ146" s="17" t="s">
        <v>21</v>
      </c>
      <c r="BK146" s="169">
        <f t="shared" si="9"/>
        <v>0</v>
      </c>
      <c r="BL146" s="17" t="s">
        <v>246</v>
      </c>
      <c r="BM146" s="168" t="s">
        <v>2704</v>
      </c>
    </row>
    <row r="147" spans="2:65" s="1" customFormat="1" ht="16.5" customHeight="1">
      <c r="B147" s="156"/>
      <c r="C147" s="157" t="s">
        <v>301</v>
      </c>
      <c r="D147" s="157" t="s">
        <v>168</v>
      </c>
      <c r="E147" s="158" t="s">
        <v>2705</v>
      </c>
      <c r="F147" s="159" t="s">
        <v>2706</v>
      </c>
      <c r="G147" s="160" t="s">
        <v>2241</v>
      </c>
      <c r="H147" s="161">
        <v>1</v>
      </c>
      <c r="I147" s="162"/>
      <c r="J147" s="163">
        <f t="shared" si="0"/>
        <v>0</v>
      </c>
      <c r="K147" s="159" t="s">
        <v>1</v>
      </c>
      <c r="L147" s="32"/>
      <c r="M147" s="164" t="s">
        <v>1</v>
      </c>
      <c r="N147" s="165" t="s">
        <v>45</v>
      </c>
      <c r="O147" s="55"/>
      <c r="P147" s="166">
        <f t="shared" si="1"/>
        <v>0</v>
      </c>
      <c r="Q147" s="166">
        <v>0</v>
      </c>
      <c r="R147" s="166">
        <f t="shared" si="2"/>
        <v>0</v>
      </c>
      <c r="S147" s="166">
        <v>0</v>
      </c>
      <c r="T147" s="167">
        <f t="shared" si="3"/>
        <v>0</v>
      </c>
      <c r="AR147" s="168" t="s">
        <v>246</v>
      </c>
      <c r="AT147" s="168" t="s">
        <v>168</v>
      </c>
      <c r="AU147" s="168" t="s">
        <v>80</v>
      </c>
      <c r="AY147" s="17" t="s">
        <v>166</v>
      </c>
      <c r="BE147" s="169">
        <f t="shared" si="4"/>
        <v>0</v>
      </c>
      <c r="BF147" s="169">
        <f t="shared" si="5"/>
        <v>0</v>
      </c>
      <c r="BG147" s="169">
        <f t="shared" si="6"/>
        <v>0</v>
      </c>
      <c r="BH147" s="169">
        <f t="shared" si="7"/>
        <v>0</v>
      </c>
      <c r="BI147" s="169">
        <f t="shared" si="8"/>
        <v>0</v>
      </c>
      <c r="BJ147" s="17" t="s">
        <v>21</v>
      </c>
      <c r="BK147" s="169">
        <f t="shared" si="9"/>
        <v>0</v>
      </c>
      <c r="BL147" s="17" t="s">
        <v>246</v>
      </c>
      <c r="BM147" s="168" t="s">
        <v>2707</v>
      </c>
    </row>
    <row r="148" spans="2:65" s="1" customFormat="1" ht="16.5" customHeight="1">
      <c r="B148" s="156"/>
      <c r="C148" s="157" t="s">
        <v>439</v>
      </c>
      <c r="D148" s="157" t="s">
        <v>168</v>
      </c>
      <c r="E148" s="158" t="s">
        <v>2708</v>
      </c>
      <c r="F148" s="159" t="s">
        <v>2709</v>
      </c>
      <c r="G148" s="160" t="s">
        <v>2241</v>
      </c>
      <c r="H148" s="161">
        <v>14</v>
      </c>
      <c r="I148" s="162"/>
      <c r="J148" s="163">
        <f t="shared" si="0"/>
        <v>0</v>
      </c>
      <c r="K148" s="159" t="s">
        <v>1</v>
      </c>
      <c r="L148" s="32"/>
      <c r="M148" s="164" t="s">
        <v>1</v>
      </c>
      <c r="N148" s="165" t="s">
        <v>45</v>
      </c>
      <c r="O148" s="55"/>
      <c r="P148" s="166">
        <f t="shared" si="1"/>
        <v>0</v>
      </c>
      <c r="Q148" s="166">
        <v>0</v>
      </c>
      <c r="R148" s="166">
        <f t="shared" si="2"/>
        <v>0</v>
      </c>
      <c r="S148" s="166">
        <v>0</v>
      </c>
      <c r="T148" s="167">
        <f t="shared" si="3"/>
        <v>0</v>
      </c>
      <c r="AR148" s="168" t="s">
        <v>246</v>
      </c>
      <c r="AT148" s="168" t="s">
        <v>168</v>
      </c>
      <c r="AU148" s="168" t="s">
        <v>80</v>
      </c>
      <c r="AY148" s="17" t="s">
        <v>166</v>
      </c>
      <c r="BE148" s="169">
        <f t="shared" si="4"/>
        <v>0</v>
      </c>
      <c r="BF148" s="169">
        <f t="shared" si="5"/>
        <v>0</v>
      </c>
      <c r="BG148" s="169">
        <f t="shared" si="6"/>
        <v>0</v>
      </c>
      <c r="BH148" s="169">
        <f t="shared" si="7"/>
        <v>0</v>
      </c>
      <c r="BI148" s="169">
        <f t="shared" si="8"/>
        <v>0</v>
      </c>
      <c r="BJ148" s="17" t="s">
        <v>21</v>
      </c>
      <c r="BK148" s="169">
        <f t="shared" si="9"/>
        <v>0</v>
      </c>
      <c r="BL148" s="17" t="s">
        <v>246</v>
      </c>
      <c r="BM148" s="168" t="s">
        <v>2710</v>
      </c>
    </row>
    <row r="149" spans="2:65" s="1" customFormat="1" ht="16.5" customHeight="1">
      <c r="B149" s="156"/>
      <c r="C149" s="157" t="s">
        <v>444</v>
      </c>
      <c r="D149" s="157" t="s">
        <v>168</v>
      </c>
      <c r="E149" s="158" t="s">
        <v>2711</v>
      </c>
      <c r="F149" s="159" t="s">
        <v>2712</v>
      </c>
      <c r="G149" s="160" t="s">
        <v>2241</v>
      </c>
      <c r="H149" s="161">
        <v>2</v>
      </c>
      <c r="I149" s="162"/>
      <c r="J149" s="163">
        <f t="shared" si="0"/>
        <v>0</v>
      </c>
      <c r="K149" s="159" t="s">
        <v>1</v>
      </c>
      <c r="L149" s="32"/>
      <c r="M149" s="164" t="s">
        <v>1</v>
      </c>
      <c r="N149" s="165" t="s">
        <v>45</v>
      </c>
      <c r="O149" s="55"/>
      <c r="P149" s="166">
        <f t="shared" si="1"/>
        <v>0</v>
      </c>
      <c r="Q149" s="166">
        <v>0</v>
      </c>
      <c r="R149" s="166">
        <f t="shared" si="2"/>
        <v>0</v>
      </c>
      <c r="S149" s="166">
        <v>0</v>
      </c>
      <c r="T149" s="167">
        <f t="shared" si="3"/>
        <v>0</v>
      </c>
      <c r="AR149" s="168" t="s">
        <v>246</v>
      </c>
      <c r="AT149" s="168" t="s">
        <v>168</v>
      </c>
      <c r="AU149" s="168" t="s">
        <v>80</v>
      </c>
      <c r="AY149" s="17" t="s">
        <v>166</v>
      </c>
      <c r="BE149" s="169">
        <f t="shared" si="4"/>
        <v>0</v>
      </c>
      <c r="BF149" s="169">
        <f t="shared" si="5"/>
        <v>0</v>
      </c>
      <c r="BG149" s="169">
        <f t="shared" si="6"/>
        <v>0</v>
      </c>
      <c r="BH149" s="169">
        <f t="shared" si="7"/>
        <v>0</v>
      </c>
      <c r="BI149" s="169">
        <f t="shared" si="8"/>
        <v>0</v>
      </c>
      <c r="BJ149" s="17" t="s">
        <v>21</v>
      </c>
      <c r="BK149" s="169">
        <f t="shared" si="9"/>
        <v>0</v>
      </c>
      <c r="BL149" s="17" t="s">
        <v>246</v>
      </c>
      <c r="BM149" s="168" t="s">
        <v>2713</v>
      </c>
    </row>
    <row r="150" spans="2:65" s="1" customFormat="1" ht="16.5" customHeight="1">
      <c r="B150" s="156"/>
      <c r="C150" s="157" t="s">
        <v>449</v>
      </c>
      <c r="D150" s="157" t="s">
        <v>168</v>
      </c>
      <c r="E150" s="158" t="s">
        <v>2714</v>
      </c>
      <c r="F150" s="159" t="s">
        <v>2715</v>
      </c>
      <c r="G150" s="160" t="s">
        <v>2241</v>
      </c>
      <c r="H150" s="161">
        <v>8</v>
      </c>
      <c r="I150" s="162"/>
      <c r="J150" s="163">
        <f t="shared" si="0"/>
        <v>0</v>
      </c>
      <c r="K150" s="159" t="s">
        <v>1</v>
      </c>
      <c r="L150" s="32"/>
      <c r="M150" s="164" t="s">
        <v>1</v>
      </c>
      <c r="N150" s="165" t="s">
        <v>45</v>
      </c>
      <c r="O150" s="55"/>
      <c r="P150" s="166">
        <f t="shared" si="1"/>
        <v>0</v>
      </c>
      <c r="Q150" s="166">
        <v>0</v>
      </c>
      <c r="R150" s="166">
        <f t="shared" si="2"/>
        <v>0</v>
      </c>
      <c r="S150" s="166">
        <v>0</v>
      </c>
      <c r="T150" s="167">
        <f t="shared" si="3"/>
        <v>0</v>
      </c>
      <c r="AR150" s="168" t="s">
        <v>246</v>
      </c>
      <c r="AT150" s="168" t="s">
        <v>168</v>
      </c>
      <c r="AU150" s="168" t="s">
        <v>80</v>
      </c>
      <c r="AY150" s="17" t="s">
        <v>166</v>
      </c>
      <c r="BE150" s="169">
        <f t="shared" si="4"/>
        <v>0</v>
      </c>
      <c r="BF150" s="169">
        <f t="shared" si="5"/>
        <v>0</v>
      </c>
      <c r="BG150" s="169">
        <f t="shared" si="6"/>
        <v>0</v>
      </c>
      <c r="BH150" s="169">
        <f t="shared" si="7"/>
        <v>0</v>
      </c>
      <c r="BI150" s="169">
        <f t="shared" si="8"/>
        <v>0</v>
      </c>
      <c r="BJ150" s="17" t="s">
        <v>21</v>
      </c>
      <c r="BK150" s="169">
        <f t="shared" si="9"/>
        <v>0</v>
      </c>
      <c r="BL150" s="17" t="s">
        <v>246</v>
      </c>
      <c r="BM150" s="168" t="s">
        <v>2716</v>
      </c>
    </row>
    <row r="151" spans="2:65" s="1" customFormat="1" ht="16.5" customHeight="1">
      <c r="B151" s="156"/>
      <c r="C151" s="157" t="s">
        <v>453</v>
      </c>
      <c r="D151" s="157" t="s">
        <v>168</v>
      </c>
      <c r="E151" s="158" t="s">
        <v>2717</v>
      </c>
      <c r="F151" s="159" t="s">
        <v>2718</v>
      </c>
      <c r="G151" s="160" t="s">
        <v>2241</v>
      </c>
      <c r="H151" s="161">
        <v>2</v>
      </c>
      <c r="I151" s="162"/>
      <c r="J151" s="163">
        <f t="shared" si="0"/>
        <v>0</v>
      </c>
      <c r="K151" s="159" t="s">
        <v>1</v>
      </c>
      <c r="L151" s="32"/>
      <c r="M151" s="164" t="s">
        <v>1</v>
      </c>
      <c r="N151" s="165" t="s">
        <v>45</v>
      </c>
      <c r="O151" s="55"/>
      <c r="P151" s="166">
        <f t="shared" si="1"/>
        <v>0</v>
      </c>
      <c r="Q151" s="166">
        <v>0</v>
      </c>
      <c r="R151" s="166">
        <f t="shared" si="2"/>
        <v>0</v>
      </c>
      <c r="S151" s="166">
        <v>0</v>
      </c>
      <c r="T151" s="167">
        <f t="shared" si="3"/>
        <v>0</v>
      </c>
      <c r="AR151" s="168" t="s">
        <v>246</v>
      </c>
      <c r="AT151" s="168" t="s">
        <v>168</v>
      </c>
      <c r="AU151" s="168" t="s">
        <v>80</v>
      </c>
      <c r="AY151" s="17" t="s">
        <v>166</v>
      </c>
      <c r="BE151" s="169">
        <f t="shared" si="4"/>
        <v>0</v>
      </c>
      <c r="BF151" s="169">
        <f t="shared" si="5"/>
        <v>0</v>
      </c>
      <c r="BG151" s="169">
        <f t="shared" si="6"/>
        <v>0</v>
      </c>
      <c r="BH151" s="169">
        <f t="shared" si="7"/>
        <v>0</v>
      </c>
      <c r="BI151" s="169">
        <f t="shared" si="8"/>
        <v>0</v>
      </c>
      <c r="BJ151" s="17" t="s">
        <v>21</v>
      </c>
      <c r="BK151" s="169">
        <f t="shared" si="9"/>
        <v>0</v>
      </c>
      <c r="BL151" s="17" t="s">
        <v>246</v>
      </c>
      <c r="BM151" s="168" t="s">
        <v>2719</v>
      </c>
    </row>
    <row r="152" spans="2:65" s="1" customFormat="1" ht="16.5" customHeight="1">
      <c r="B152" s="156"/>
      <c r="C152" s="157" t="s">
        <v>273</v>
      </c>
      <c r="D152" s="157" t="s">
        <v>168</v>
      </c>
      <c r="E152" s="158" t="s">
        <v>2720</v>
      </c>
      <c r="F152" s="159" t="s">
        <v>2721</v>
      </c>
      <c r="G152" s="160" t="s">
        <v>2241</v>
      </c>
      <c r="H152" s="161">
        <v>2</v>
      </c>
      <c r="I152" s="162"/>
      <c r="J152" s="163">
        <f t="shared" si="0"/>
        <v>0</v>
      </c>
      <c r="K152" s="159" t="s">
        <v>1</v>
      </c>
      <c r="L152" s="32"/>
      <c r="M152" s="164" t="s">
        <v>1</v>
      </c>
      <c r="N152" s="165" t="s">
        <v>45</v>
      </c>
      <c r="O152" s="55"/>
      <c r="P152" s="166">
        <f t="shared" si="1"/>
        <v>0</v>
      </c>
      <c r="Q152" s="166">
        <v>0</v>
      </c>
      <c r="R152" s="166">
        <f t="shared" si="2"/>
        <v>0</v>
      </c>
      <c r="S152" s="166">
        <v>0</v>
      </c>
      <c r="T152" s="167">
        <f t="shared" si="3"/>
        <v>0</v>
      </c>
      <c r="AR152" s="168" t="s">
        <v>246</v>
      </c>
      <c r="AT152" s="168" t="s">
        <v>168</v>
      </c>
      <c r="AU152" s="168" t="s">
        <v>80</v>
      </c>
      <c r="AY152" s="17" t="s">
        <v>166</v>
      </c>
      <c r="BE152" s="169">
        <f t="shared" si="4"/>
        <v>0</v>
      </c>
      <c r="BF152" s="169">
        <f t="shared" si="5"/>
        <v>0</v>
      </c>
      <c r="BG152" s="169">
        <f t="shared" si="6"/>
        <v>0</v>
      </c>
      <c r="BH152" s="169">
        <f t="shared" si="7"/>
        <v>0</v>
      </c>
      <c r="BI152" s="169">
        <f t="shared" si="8"/>
        <v>0</v>
      </c>
      <c r="BJ152" s="17" t="s">
        <v>21</v>
      </c>
      <c r="BK152" s="169">
        <f t="shared" si="9"/>
        <v>0</v>
      </c>
      <c r="BL152" s="17" t="s">
        <v>246</v>
      </c>
      <c r="BM152" s="168" t="s">
        <v>2722</v>
      </c>
    </row>
    <row r="153" spans="2:65" s="1" customFormat="1" ht="16.5" customHeight="1">
      <c r="B153" s="156"/>
      <c r="C153" s="157" t="s">
        <v>460</v>
      </c>
      <c r="D153" s="157" t="s">
        <v>168</v>
      </c>
      <c r="E153" s="158" t="s">
        <v>2723</v>
      </c>
      <c r="F153" s="159" t="s">
        <v>2724</v>
      </c>
      <c r="G153" s="160" t="s">
        <v>2241</v>
      </c>
      <c r="H153" s="161">
        <v>1</v>
      </c>
      <c r="I153" s="162"/>
      <c r="J153" s="163">
        <f t="shared" si="0"/>
        <v>0</v>
      </c>
      <c r="K153" s="159" t="s">
        <v>1</v>
      </c>
      <c r="L153" s="32"/>
      <c r="M153" s="164" t="s">
        <v>1</v>
      </c>
      <c r="N153" s="165" t="s">
        <v>45</v>
      </c>
      <c r="O153" s="55"/>
      <c r="P153" s="166">
        <f t="shared" si="1"/>
        <v>0</v>
      </c>
      <c r="Q153" s="166">
        <v>0</v>
      </c>
      <c r="R153" s="166">
        <f t="shared" si="2"/>
        <v>0</v>
      </c>
      <c r="S153" s="166">
        <v>0</v>
      </c>
      <c r="T153" s="167">
        <f t="shared" si="3"/>
        <v>0</v>
      </c>
      <c r="AR153" s="168" t="s">
        <v>246</v>
      </c>
      <c r="AT153" s="168" t="s">
        <v>168</v>
      </c>
      <c r="AU153" s="168" t="s">
        <v>80</v>
      </c>
      <c r="AY153" s="17" t="s">
        <v>166</v>
      </c>
      <c r="BE153" s="169">
        <f t="shared" si="4"/>
        <v>0</v>
      </c>
      <c r="BF153" s="169">
        <f t="shared" si="5"/>
        <v>0</v>
      </c>
      <c r="BG153" s="169">
        <f t="shared" si="6"/>
        <v>0</v>
      </c>
      <c r="BH153" s="169">
        <f t="shared" si="7"/>
        <v>0</v>
      </c>
      <c r="BI153" s="169">
        <f t="shared" si="8"/>
        <v>0</v>
      </c>
      <c r="BJ153" s="17" t="s">
        <v>21</v>
      </c>
      <c r="BK153" s="169">
        <f t="shared" si="9"/>
        <v>0</v>
      </c>
      <c r="BL153" s="17" t="s">
        <v>246</v>
      </c>
      <c r="BM153" s="168" t="s">
        <v>2725</v>
      </c>
    </row>
    <row r="154" spans="2:65" s="1" customFormat="1" ht="16.5" customHeight="1">
      <c r="B154" s="156"/>
      <c r="C154" s="157" t="s">
        <v>464</v>
      </c>
      <c r="D154" s="157" t="s">
        <v>168</v>
      </c>
      <c r="E154" s="158" t="s">
        <v>2726</v>
      </c>
      <c r="F154" s="159" t="s">
        <v>2727</v>
      </c>
      <c r="G154" s="160" t="s">
        <v>2241</v>
      </c>
      <c r="H154" s="161">
        <v>1</v>
      </c>
      <c r="I154" s="162"/>
      <c r="J154" s="163">
        <f t="shared" si="0"/>
        <v>0</v>
      </c>
      <c r="K154" s="159" t="s">
        <v>1</v>
      </c>
      <c r="L154" s="32"/>
      <c r="M154" s="164" t="s">
        <v>1</v>
      </c>
      <c r="N154" s="165" t="s">
        <v>45</v>
      </c>
      <c r="O154" s="55"/>
      <c r="P154" s="166">
        <f t="shared" si="1"/>
        <v>0</v>
      </c>
      <c r="Q154" s="166">
        <v>0</v>
      </c>
      <c r="R154" s="166">
        <f t="shared" si="2"/>
        <v>0</v>
      </c>
      <c r="S154" s="166">
        <v>0</v>
      </c>
      <c r="T154" s="167">
        <f t="shared" si="3"/>
        <v>0</v>
      </c>
      <c r="AR154" s="168" t="s">
        <v>246</v>
      </c>
      <c r="AT154" s="168" t="s">
        <v>168</v>
      </c>
      <c r="AU154" s="168" t="s">
        <v>80</v>
      </c>
      <c r="AY154" s="17" t="s">
        <v>166</v>
      </c>
      <c r="BE154" s="169">
        <f t="shared" si="4"/>
        <v>0</v>
      </c>
      <c r="BF154" s="169">
        <f t="shared" si="5"/>
        <v>0</v>
      </c>
      <c r="BG154" s="169">
        <f t="shared" si="6"/>
        <v>0</v>
      </c>
      <c r="BH154" s="169">
        <f t="shared" si="7"/>
        <v>0</v>
      </c>
      <c r="BI154" s="169">
        <f t="shared" si="8"/>
        <v>0</v>
      </c>
      <c r="BJ154" s="17" t="s">
        <v>21</v>
      </c>
      <c r="BK154" s="169">
        <f t="shared" si="9"/>
        <v>0</v>
      </c>
      <c r="BL154" s="17" t="s">
        <v>246</v>
      </c>
      <c r="BM154" s="168" t="s">
        <v>2728</v>
      </c>
    </row>
    <row r="155" spans="2:65" s="1" customFormat="1" ht="24" customHeight="1">
      <c r="B155" s="156"/>
      <c r="C155" s="157" t="s">
        <v>468</v>
      </c>
      <c r="D155" s="157" t="s">
        <v>168</v>
      </c>
      <c r="E155" s="158" t="s">
        <v>2729</v>
      </c>
      <c r="F155" s="159" t="s">
        <v>2730</v>
      </c>
      <c r="G155" s="160" t="s">
        <v>2241</v>
      </c>
      <c r="H155" s="161">
        <v>1</v>
      </c>
      <c r="I155" s="162"/>
      <c r="J155" s="163">
        <f t="shared" si="0"/>
        <v>0</v>
      </c>
      <c r="K155" s="159" t="s">
        <v>1</v>
      </c>
      <c r="L155" s="32"/>
      <c r="M155" s="164" t="s">
        <v>1</v>
      </c>
      <c r="N155" s="165" t="s">
        <v>45</v>
      </c>
      <c r="O155" s="55"/>
      <c r="P155" s="166">
        <f t="shared" si="1"/>
        <v>0</v>
      </c>
      <c r="Q155" s="166">
        <v>0</v>
      </c>
      <c r="R155" s="166">
        <f t="shared" si="2"/>
        <v>0</v>
      </c>
      <c r="S155" s="166">
        <v>0</v>
      </c>
      <c r="T155" s="167">
        <f t="shared" si="3"/>
        <v>0</v>
      </c>
      <c r="AR155" s="168" t="s">
        <v>246</v>
      </c>
      <c r="AT155" s="168" t="s">
        <v>168</v>
      </c>
      <c r="AU155" s="168" t="s">
        <v>80</v>
      </c>
      <c r="AY155" s="17" t="s">
        <v>166</v>
      </c>
      <c r="BE155" s="169">
        <f t="shared" si="4"/>
        <v>0</v>
      </c>
      <c r="BF155" s="169">
        <f t="shared" si="5"/>
        <v>0</v>
      </c>
      <c r="BG155" s="169">
        <f t="shared" si="6"/>
        <v>0</v>
      </c>
      <c r="BH155" s="169">
        <f t="shared" si="7"/>
        <v>0</v>
      </c>
      <c r="BI155" s="169">
        <f t="shared" si="8"/>
        <v>0</v>
      </c>
      <c r="BJ155" s="17" t="s">
        <v>21</v>
      </c>
      <c r="BK155" s="169">
        <f t="shared" si="9"/>
        <v>0</v>
      </c>
      <c r="BL155" s="17" t="s">
        <v>246</v>
      </c>
      <c r="BM155" s="168" t="s">
        <v>2731</v>
      </c>
    </row>
    <row r="156" spans="2:65" s="1" customFormat="1" ht="16.5" customHeight="1">
      <c r="B156" s="156"/>
      <c r="C156" s="157" t="s">
        <v>472</v>
      </c>
      <c r="D156" s="157" t="s">
        <v>168</v>
      </c>
      <c r="E156" s="158" t="s">
        <v>2732</v>
      </c>
      <c r="F156" s="159" t="s">
        <v>2733</v>
      </c>
      <c r="G156" s="160" t="s">
        <v>2241</v>
      </c>
      <c r="H156" s="161">
        <v>1</v>
      </c>
      <c r="I156" s="162"/>
      <c r="J156" s="163">
        <f t="shared" si="0"/>
        <v>0</v>
      </c>
      <c r="K156" s="159" t="s">
        <v>1</v>
      </c>
      <c r="L156" s="32"/>
      <c r="M156" s="164" t="s">
        <v>1</v>
      </c>
      <c r="N156" s="165" t="s">
        <v>45</v>
      </c>
      <c r="O156" s="55"/>
      <c r="P156" s="166">
        <f t="shared" si="1"/>
        <v>0</v>
      </c>
      <c r="Q156" s="166">
        <v>0</v>
      </c>
      <c r="R156" s="166">
        <f t="shared" si="2"/>
        <v>0</v>
      </c>
      <c r="S156" s="166">
        <v>0</v>
      </c>
      <c r="T156" s="167">
        <f t="shared" si="3"/>
        <v>0</v>
      </c>
      <c r="AR156" s="168" t="s">
        <v>246</v>
      </c>
      <c r="AT156" s="168" t="s">
        <v>168</v>
      </c>
      <c r="AU156" s="168" t="s">
        <v>80</v>
      </c>
      <c r="AY156" s="17" t="s">
        <v>166</v>
      </c>
      <c r="BE156" s="169">
        <f t="shared" si="4"/>
        <v>0</v>
      </c>
      <c r="BF156" s="169">
        <f t="shared" si="5"/>
        <v>0</v>
      </c>
      <c r="BG156" s="169">
        <f t="shared" si="6"/>
        <v>0</v>
      </c>
      <c r="BH156" s="169">
        <f t="shared" si="7"/>
        <v>0</v>
      </c>
      <c r="BI156" s="169">
        <f t="shared" si="8"/>
        <v>0</v>
      </c>
      <c r="BJ156" s="17" t="s">
        <v>21</v>
      </c>
      <c r="BK156" s="169">
        <f t="shared" si="9"/>
        <v>0</v>
      </c>
      <c r="BL156" s="17" t="s">
        <v>246</v>
      </c>
      <c r="BM156" s="168" t="s">
        <v>2734</v>
      </c>
    </row>
    <row r="157" spans="2:65" s="1" customFormat="1" ht="16.5" customHeight="1">
      <c r="B157" s="156"/>
      <c r="C157" s="157" t="s">
        <v>477</v>
      </c>
      <c r="D157" s="157" t="s">
        <v>168</v>
      </c>
      <c r="E157" s="158" t="s">
        <v>2735</v>
      </c>
      <c r="F157" s="159" t="s">
        <v>2736</v>
      </c>
      <c r="G157" s="160" t="s">
        <v>2241</v>
      </c>
      <c r="H157" s="161">
        <v>1</v>
      </c>
      <c r="I157" s="162"/>
      <c r="J157" s="163">
        <f t="shared" si="0"/>
        <v>0</v>
      </c>
      <c r="K157" s="159" t="s">
        <v>1</v>
      </c>
      <c r="L157" s="32"/>
      <c r="M157" s="164" t="s">
        <v>1</v>
      </c>
      <c r="N157" s="165" t="s">
        <v>45</v>
      </c>
      <c r="O157" s="55"/>
      <c r="P157" s="166">
        <f t="shared" si="1"/>
        <v>0</v>
      </c>
      <c r="Q157" s="166">
        <v>0</v>
      </c>
      <c r="R157" s="166">
        <f t="shared" si="2"/>
        <v>0</v>
      </c>
      <c r="S157" s="166">
        <v>0</v>
      </c>
      <c r="T157" s="167">
        <f t="shared" si="3"/>
        <v>0</v>
      </c>
      <c r="AR157" s="168" t="s">
        <v>246</v>
      </c>
      <c r="AT157" s="168" t="s">
        <v>168</v>
      </c>
      <c r="AU157" s="168" t="s">
        <v>80</v>
      </c>
      <c r="AY157" s="17" t="s">
        <v>166</v>
      </c>
      <c r="BE157" s="169">
        <f t="shared" si="4"/>
        <v>0</v>
      </c>
      <c r="BF157" s="169">
        <f t="shared" si="5"/>
        <v>0</v>
      </c>
      <c r="BG157" s="169">
        <f t="shared" si="6"/>
        <v>0</v>
      </c>
      <c r="BH157" s="169">
        <f t="shared" si="7"/>
        <v>0</v>
      </c>
      <c r="BI157" s="169">
        <f t="shared" si="8"/>
        <v>0</v>
      </c>
      <c r="BJ157" s="17" t="s">
        <v>21</v>
      </c>
      <c r="BK157" s="169">
        <f t="shared" si="9"/>
        <v>0</v>
      </c>
      <c r="BL157" s="17" t="s">
        <v>246</v>
      </c>
      <c r="BM157" s="168" t="s">
        <v>2737</v>
      </c>
    </row>
    <row r="158" spans="2:65" s="1" customFormat="1" ht="16.5" customHeight="1">
      <c r="B158" s="156"/>
      <c r="C158" s="157" t="s">
        <v>481</v>
      </c>
      <c r="D158" s="157" t="s">
        <v>168</v>
      </c>
      <c r="E158" s="158" t="s">
        <v>2738</v>
      </c>
      <c r="F158" s="159" t="s">
        <v>2739</v>
      </c>
      <c r="G158" s="160" t="s">
        <v>2241</v>
      </c>
      <c r="H158" s="161">
        <v>1</v>
      </c>
      <c r="I158" s="162"/>
      <c r="J158" s="163">
        <f t="shared" si="0"/>
        <v>0</v>
      </c>
      <c r="K158" s="159" t="s">
        <v>1</v>
      </c>
      <c r="L158" s="32"/>
      <c r="M158" s="164" t="s">
        <v>1</v>
      </c>
      <c r="N158" s="165" t="s">
        <v>45</v>
      </c>
      <c r="O158" s="55"/>
      <c r="P158" s="166">
        <f t="shared" si="1"/>
        <v>0</v>
      </c>
      <c r="Q158" s="166">
        <v>0</v>
      </c>
      <c r="R158" s="166">
        <f t="shared" si="2"/>
        <v>0</v>
      </c>
      <c r="S158" s="166">
        <v>0</v>
      </c>
      <c r="T158" s="167">
        <f t="shared" si="3"/>
        <v>0</v>
      </c>
      <c r="AR158" s="168" t="s">
        <v>246</v>
      </c>
      <c r="AT158" s="168" t="s">
        <v>168</v>
      </c>
      <c r="AU158" s="168" t="s">
        <v>80</v>
      </c>
      <c r="AY158" s="17" t="s">
        <v>166</v>
      </c>
      <c r="BE158" s="169">
        <f t="shared" si="4"/>
        <v>0</v>
      </c>
      <c r="BF158" s="169">
        <f t="shared" si="5"/>
        <v>0</v>
      </c>
      <c r="BG158" s="169">
        <f t="shared" si="6"/>
        <v>0</v>
      </c>
      <c r="BH158" s="169">
        <f t="shared" si="7"/>
        <v>0</v>
      </c>
      <c r="BI158" s="169">
        <f t="shared" si="8"/>
        <v>0</v>
      </c>
      <c r="BJ158" s="17" t="s">
        <v>21</v>
      </c>
      <c r="BK158" s="169">
        <f t="shared" si="9"/>
        <v>0</v>
      </c>
      <c r="BL158" s="17" t="s">
        <v>246</v>
      </c>
      <c r="BM158" s="168" t="s">
        <v>2740</v>
      </c>
    </row>
    <row r="159" spans="2:65" s="1" customFormat="1" ht="16.5" customHeight="1">
      <c r="B159" s="156"/>
      <c r="C159" s="157" t="s">
        <v>485</v>
      </c>
      <c r="D159" s="157" t="s">
        <v>168</v>
      </c>
      <c r="E159" s="158" t="s">
        <v>2741</v>
      </c>
      <c r="F159" s="159" t="s">
        <v>2742</v>
      </c>
      <c r="G159" s="160" t="s">
        <v>2241</v>
      </c>
      <c r="H159" s="161">
        <v>1</v>
      </c>
      <c r="I159" s="162"/>
      <c r="J159" s="163">
        <f t="shared" si="0"/>
        <v>0</v>
      </c>
      <c r="K159" s="159" t="s">
        <v>1</v>
      </c>
      <c r="L159" s="32"/>
      <c r="M159" s="164" t="s">
        <v>1</v>
      </c>
      <c r="N159" s="165" t="s">
        <v>45</v>
      </c>
      <c r="O159" s="55"/>
      <c r="P159" s="166">
        <f t="shared" si="1"/>
        <v>0</v>
      </c>
      <c r="Q159" s="166">
        <v>0</v>
      </c>
      <c r="R159" s="166">
        <f t="shared" si="2"/>
        <v>0</v>
      </c>
      <c r="S159" s="166">
        <v>0</v>
      </c>
      <c r="T159" s="167">
        <f t="shared" si="3"/>
        <v>0</v>
      </c>
      <c r="AR159" s="168" t="s">
        <v>246</v>
      </c>
      <c r="AT159" s="168" t="s">
        <v>168</v>
      </c>
      <c r="AU159" s="168" t="s">
        <v>80</v>
      </c>
      <c r="AY159" s="17" t="s">
        <v>166</v>
      </c>
      <c r="BE159" s="169">
        <f t="shared" si="4"/>
        <v>0</v>
      </c>
      <c r="BF159" s="169">
        <f t="shared" si="5"/>
        <v>0</v>
      </c>
      <c r="BG159" s="169">
        <f t="shared" si="6"/>
        <v>0</v>
      </c>
      <c r="BH159" s="169">
        <f t="shared" si="7"/>
        <v>0</v>
      </c>
      <c r="BI159" s="169">
        <f t="shared" si="8"/>
        <v>0</v>
      </c>
      <c r="BJ159" s="17" t="s">
        <v>21</v>
      </c>
      <c r="BK159" s="169">
        <f t="shared" si="9"/>
        <v>0</v>
      </c>
      <c r="BL159" s="17" t="s">
        <v>246</v>
      </c>
      <c r="BM159" s="168" t="s">
        <v>2743</v>
      </c>
    </row>
    <row r="160" spans="2:65" s="1" customFormat="1" ht="16.5" customHeight="1">
      <c r="B160" s="156"/>
      <c r="C160" s="157" t="s">
        <v>489</v>
      </c>
      <c r="D160" s="157" t="s">
        <v>168</v>
      </c>
      <c r="E160" s="158" t="s">
        <v>2744</v>
      </c>
      <c r="F160" s="159" t="s">
        <v>2745</v>
      </c>
      <c r="G160" s="160" t="s">
        <v>2241</v>
      </c>
      <c r="H160" s="161">
        <v>3</v>
      </c>
      <c r="I160" s="162"/>
      <c r="J160" s="163">
        <f t="shared" si="0"/>
        <v>0</v>
      </c>
      <c r="K160" s="159" t="s">
        <v>1</v>
      </c>
      <c r="L160" s="32"/>
      <c r="M160" s="164" t="s">
        <v>1</v>
      </c>
      <c r="N160" s="165" t="s">
        <v>45</v>
      </c>
      <c r="O160" s="55"/>
      <c r="P160" s="166">
        <f t="shared" si="1"/>
        <v>0</v>
      </c>
      <c r="Q160" s="166">
        <v>0</v>
      </c>
      <c r="R160" s="166">
        <f t="shared" si="2"/>
        <v>0</v>
      </c>
      <c r="S160" s="166">
        <v>0</v>
      </c>
      <c r="T160" s="167">
        <f t="shared" si="3"/>
        <v>0</v>
      </c>
      <c r="AR160" s="168" t="s">
        <v>246</v>
      </c>
      <c r="AT160" s="168" t="s">
        <v>168</v>
      </c>
      <c r="AU160" s="168" t="s">
        <v>80</v>
      </c>
      <c r="AY160" s="17" t="s">
        <v>166</v>
      </c>
      <c r="BE160" s="169">
        <f t="shared" si="4"/>
        <v>0</v>
      </c>
      <c r="BF160" s="169">
        <f t="shared" si="5"/>
        <v>0</v>
      </c>
      <c r="BG160" s="169">
        <f t="shared" si="6"/>
        <v>0</v>
      </c>
      <c r="BH160" s="169">
        <f t="shared" si="7"/>
        <v>0</v>
      </c>
      <c r="BI160" s="169">
        <f t="shared" si="8"/>
        <v>0</v>
      </c>
      <c r="BJ160" s="17" t="s">
        <v>21</v>
      </c>
      <c r="BK160" s="169">
        <f t="shared" si="9"/>
        <v>0</v>
      </c>
      <c r="BL160" s="17" t="s">
        <v>246</v>
      </c>
      <c r="BM160" s="168" t="s">
        <v>2746</v>
      </c>
    </row>
    <row r="161" spans="2:65" s="1" customFormat="1" ht="16.5" customHeight="1">
      <c r="B161" s="156"/>
      <c r="C161" s="157" t="s">
        <v>493</v>
      </c>
      <c r="D161" s="157" t="s">
        <v>168</v>
      </c>
      <c r="E161" s="158" t="s">
        <v>2747</v>
      </c>
      <c r="F161" s="159" t="s">
        <v>2748</v>
      </c>
      <c r="G161" s="160" t="s">
        <v>2241</v>
      </c>
      <c r="H161" s="161">
        <v>3</v>
      </c>
      <c r="I161" s="162"/>
      <c r="J161" s="163">
        <f t="shared" si="0"/>
        <v>0</v>
      </c>
      <c r="K161" s="159" t="s">
        <v>1</v>
      </c>
      <c r="L161" s="32"/>
      <c r="M161" s="164" t="s">
        <v>1</v>
      </c>
      <c r="N161" s="165" t="s">
        <v>45</v>
      </c>
      <c r="O161" s="55"/>
      <c r="P161" s="166">
        <f t="shared" si="1"/>
        <v>0</v>
      </c>
      <c r="Q161" s="166">
        <v>0</v>
      </c>
      <c r="R161" s="166">
        <f t="shared" si="2"/>
        <v>0</v>
      </c>
      <c r="S161" s="166">
        <v>0</v>
      </c>
      <c r="T161" s="167">
        <f t="shared" si="3"/>
        <v>0</v>
      </c>
      <c r="AR161" s="168" t="s">
        <v>246</v>
      </c>
      <c r="AT161" s="168" t="s">
        <v>168</v>
      </c>
      <c r="AU161" s="168" t="s">
        <v>80</v>
      </c>
      <c r="AY161" s="17" t="s">
        <v>166</v>
      </c>
      <c r="BE161" s="169">
        <f t="shared" si="4"/>
        <v>0</v>
      </c>
      <c r="BF161" s="169">
        <f t="shared" si="5"/>
        <v>0</v>
      </c>
      <c r="BG161" s="169">
        <f t="shared" si="6"/>
        <v>0</v>
      </c>
      <c r="BH161" s="169">
        <f t="shared" si="7"/>
        <v>0</v>
      </c>
      <c r="BI161" s="169">
        <f t="shared" si="8"/>
        <v>0</v>
      </c>
      <c r="BJ161" s="17" t="s">
        <v>21</v>
      </c>
      <c r="BK161" s="169">
        <f t="shared" si="9"/>
        <v>0</v>
      </c>
      <c r="BL161" s="17" t="s">
        <v>246</v>
      </c>
      <c r="BM161" s="168" t="s">
        <v>2749</v>
      </c>
    </row>
    <row r="162" spans="2:65" s="1" customFormat="1" ht="16.5" customHeight="1">
      <c r="B162" s="156"/>
      <c r="C162" s="157" t="s">
        <v>497</v>
      </c>
      <c r="D162" s="157" t="s">
        <v>168</v>
      </c>
      <c r="E162" s="158" t="s">
        <v>2750</v>
      </c>
      <c r="F162" s="159" t="s">
        <v>2751</v>
      </c>
      <c r="G162" s="160" t="s">
        <v>2241</v>
      </c>
      <c r="H162" s="161">
        <v>1</v>
      </c>
      <c r="I162" s="162"/>
      <c r="J162" s="163">
        <f t="shared" si="0"/>
        <v>0</v>
      </c>
      <c r="K162" s="159" t="s">
        <v>1</v>
      </c>
      <c r="L162" s="32"/>
      <c r="M162" s="164" t="s">
        <v>1</v>
      </c>
      <c r="N162" s="165" t="s">
        <v>45</v>
      </c>
      <c r="O162" s="55"/>
      <c r="P162" s="166">
        <f t="shared" si="1"/>
        <v>0</v>
      </c>
      <c r="Q162" s="166">
        <v>0</v>
      </c>
      <c r="R162" s="166">
        <f t="shared" si="2"/>
        <v>0</v>
      </c>
      <c r="S162" s="166">
        <v>0</v>
      </c>
      <c r="T162" s="167">
        <f t="shared" si="3"/>
        <v>0</v>
      </c>
      <c r="AR162" s="168" t="s">
        <v>246</v>
      </c>
      <c r="AT162" s="168" t="s">
        <v>168</v>
      </c>
      <c r="AU162" s="168" t="s">
        <v>80</v>
      </c>
      <c r="AY162" s="17" t="s">
        <v>166</v>
      </c>
      <c r="BE162" s="169">
        <f t="shared" si="4"/>
        <v>0</v>
      </c>
      <c r="BF162" s="169">
        <f t="shared" si="5"/>
        <v>0</v>
      </c>
      <c r="BG162" s="169">
        <f t="shared" si="6"/>
        <v>0</v>
      </c>
      <c r="BH162" s="169">
        <f t="shared" si="7"/>
        <v>0</v>
      </c>
      <c r="BI162" s="169">
        <f t="shared" si="8"/>
        <v>0</v>
      </c>
      <c r="BJ162" s="17" t="s">
        <v>21</v>
      </c>
      <c r="BK162" s="169">
        <f t="shared" si="9"/>
        <v>0</v>
      </c>
      <c r="BL162" s="17" t="s">
        <v>246</v>
      </c>
      <c r="BM162" s="168" t="s">
        <v>2752</v>
      </c>
    </row>
    <row r="163" spans="2:65" s="1" customFormat="1" ht="16.5" customHeight="1">
      <c r="B163" s="156"/>
      <c r="C163" s="157" t="s">
        <v>501</v>
      </c>
      <c r="D163" s="157" t="s">
        <v>168</v>
      </c>
      <c r="E163" s="158" t="s">
        <v>2753</v>
      </c>
      <c r="F163" s="159" t="s">
        <v>2754</v>
      </c>
      <c r="G163" s="160" t="s">
        <v>2241</v>
      </c>
      <c r="H163" s="161">
        <v>4</v>
      </c>
      <c r="I163" s="162"/>
      <c r="J163" s="163">
        <f t="shared" si="0"/>
        <v>0</v>
      </c>
      <c r="K163" s="159" t="s">
        <v>1</v>
      </c>
      <c r="L163" s="32"/>
      <c r="M163" s="164" t="s">
        <v>1</v>
      </c>
      <c r="N163" s="165" t="s">
        <v>45</v>
      </c>
      <c r="O163" s="55"/>
      <c r="P163" s="166">
        <f t="shared" si="1"/>
        <v>0</v>
      </c>
      <c r="Q163" s="166">
        <v>0</v>
      </c>
      <c r="R163" s="166">
        <f t="shared" si="2"/>
        <v>0</v>
      </c>
      <c r="S163" s="166">
        <v>0</v>
      </c>
      <c r="T163" s="167">
        <f t="shared" si="3"/>
        <v>0</v>
      </c>
      <c r="AR163" s="168" t="s">
        <v>246</v>
      </c>
      <c r="AT163" s="168" t="s">
        <v>168</v>
      </c>
      <c r="AU163" s="168" t="s">
        <v>80</v>
      </c>
      <c r="AY163" s="17" t="s">
        <v>166</v>
      </c>
      <c r="BE163" s="169">
        <f t="shared" si="4"/>
        <v>0</v>
      </c>
      <c r="BF163" s="169">
        <f t="shared" si="5"/>
        <v>0</v>
      </c>
      <c r="BG163" s="169">
        <f t="shared" si="6"/>
        <v>0</v>
      </c>
      <c r="BH163" s="169">
        <f t="shared" si="7"/>
        <v>0</v>
      </c>
      <c r="BI163" s="169">
        <f t="shared" si="8"/>
        <v>0</v>
      </c>
      <c r="BJ163" s="17" t="s">
        <v>21</v>
      </c>
      <c r="BK163" s="169">
        <f t="shared" si="9"/>
        <v>0</v>
      </c>
      <c r="BL163" s="17" t="s">
        <v>246</v>
      </c>
      <c r="BM163" s="168" t="s">
        <v>2755</v>
      </c>
    </row>
    <row r="164" spans="2:65" s="1" customFormat="1" ht="24" customHeight="1">
      <c r="B164" s="156"/>
      <c r="C164" s="157" t="s">
        <v>506</v>
      </c>
      <c r="D164" s="157" t="s">
        <v>168</v>
      </c>
      <c r="E164" s="158" t="s">
        <v>2756</v>
      </c>
      <c r="F164" s="159" t="s">
        <v>2757</v>
      </c>
      <c r="G164" s="160" t="s">
        <v>2241</v>
      </c>
      <c r="H164" s="161">
        <v>16</v>
      </c>
      <c r="I164" s="162"/>
      <c r="J164" s="163">
        <f t="shared" si="0"/>
        <v>0</v>
      </c>
      <c r="K164" s="159" t="s">
        <v>1</v>
      </c>
      <c r="L164" s="32"/>
      <c r="M164" s="164" t="s">
        <v>1</v>
      </c>
      <c r="N164" s="165" t="s">
        <v>45</v>
      </c>
      <c r="O164" s="55"/>
      <c r="P164" s="166">
        <f t="shared" si="1"/>
        <v>0</v>
      </c>
      <c r="Q164" s="166">
        <v>0</v>
      </c>
      <c r="R164" s="166">
        <f t="shared" si="2"/>
        <v>0</v>
      </c>
      <c r="S164" s="166">
        <v>0</v>
      </c>
      <c r="T164" s="167">
        <f t="shared" si="3"/>
        <v>0</v>
      </c>
      <c r="AR164" s="168" t="s">
        <v>246</v>
      </c>
      <c r="AT164" s="168" t="s">
        <v>168</v>
      </c>
      <c r="AU164" s="168" t="s">
        <v>80</v>
      </c>
      <c r="AY164" s="17" t="s">
        <v>166</v>
      </c>
      <c r="BE164" s="169">
        <f t="shared" si="4"/>
        <v>0</v>
      </c>
      <c r="BF164" s="169">
        <f t="shared" si="5"/>
        <v>0</v>
      </c>
      <c r="BG164" s="169">
        <f t="shared" si="6"/>
        <v>0</v>
      </c>
      <c r="BH164" s="169">
        <f t="shared" si="7"/>
        <v>0</v>
      </c>
      <c r="BI164" s="169">
        <f t="shared" si="8"/>
        <v>0</v>
      </c>
      <c r="BJ164" s="17" t="s">
        <v>21</v>
      </c>
      <c r="BK164" s="169">
        <f t="shared" si="9"/>
        <v>0</v>
      </c>
      <c r="BL164" s="17" t="s">
        <v>246</v>
      </c>
      <c r="BM164" s="168" t="s">
        <v>2758</v>
      </c>
    </row>
    <row r="165" spans="2:65" s="1" customFormat="1" ht="24" customHeight="1">
      <c r="B165" s="156"/>
      <c r="C165" s="157" t="s">
        <v>510</v>
      </c>
      <c r="D165" s="157" t="s">
        <v>168</v>
      </c>
      <c r="E165" s="158" t="s">
        <v>2759</v>
      </c>
      <c r="F165" s="159" t="s">
        <v>2760</v>
      </c>
      <c r="G165" s="160" t="s">
        <v>2241</v>
      </c>
      <c r="H165" s="161">
        <v>1</v>
      </c>
      <c r="I165" s="162"/>
      <c r="J165" s="163">
        <f t="shared" si="0"/>
        <v>0</v>
      </c>
      <c r="K165" s="159" t="s">
        <v>1</v>
      </c>
      <c r="L165" s="32"/>
      <c r="M165" s="164" t="s">
        <v>1</v>
      </c>
      <c r="N165" s="165" t="s">
        <v>45</v>
      </c>
      <c r="O165" s="55"/>
      <c r="P165" s="166">
        <f t="shared" si="1"/>
        <v>0</v>
      </c>
      <c r="Q165" s="166">
        <v>0</v>
      </c>
      <c r="R165" s="166">
        <f t="shared" si="2"/>
        <v>0</v>
      </c>
      <c r="S165" s="166">
        <v>0</v>
      </c>
      <c r="T165" s="167">
        <f t="shared" si="3"/>
        <v>0</v>
      </c>
      <c r="AR165" s="168" t="s">
        <v>246</v>
      </c>
      <c r="AT165" s="168" t="s">
        <v>168</v>
      </c>
      <c r="AU165" s="168" t="s">
        <v>80</v>
      </c>
      <c r="AY165" s="17" t="s">
        <v>166</v>
      </c>
      <c r="BE165" s="169">
        <f t="shared" si="4"/>
        <v>0</v>
      </c>
      <c r="BF165" s="169">
        <f t="shared" si="5"/>
        <v>0</v>
      </c>
      <c r="BG165" s="169">
        <f t="shared" si="6"/>
        <v>0</v>
      </c>
      <c r="BH165" s="169">
        <f t="shared" si="7"/>
        <v>0</v>
      </c>
      <c r="BI165" s="169">
        <f t="shared" si="8"/>
        <v>0</v>
      </c>
      <c r="BJ165" s="17" t="s">
        <v>21</v>
      </c>
      <c r="BK165" s="169">
        <f t="shared" si="9"/>
        <v>0</v>
      </c>
      <c r="BL165" s="17" t="s">
        <v>246</v>
      </c>
      <c r="BM165" s="168" t="s">
        <v>2761</v>
      </c>
    </row>
    <row r="166" spans="2:65" s="1" customFormat="1" ht="16.5" customHeight="1">
      <c r="B166" s="156"/>
      <c r="C166" s="157" t="s">
        <v>514</v>
      </c>
      <c r="D166" s="157" t="s">
        <v>168</v>
      </c>
      <c r="E166" s="158" t="s">
        <v>2762</v>
      </c>
      <c r="F166" s="159" t="s">
        <v>2763</v>
      </c>
      <c r="G166" s="160" t="s">
        <v>2241</v>
      </c>
      <c r="H166" s="161">
        <v>17</v>
      </c>
      <c r="I166" s="162"/>
      <c r="J166" s="163">
        <f t="shared" si="0"/>
        <v>0</v>
      </c>
      <c r="K166" s="159" t="s">
        <v>1</v>
      </c>
      <c r="L166" s="32"/>
      <c r="M166" s="164" t="s">
        <v>1</v>
      </c>
      <c r="N166" s="165" t="s">
        <v>45</v>
      </c>
      <c r="O166" s="55"/>
      <c r="P166" s="166">
        <f t="shared" si="1"/>
        <v>0</v>
      </c>
      <c r="Q166" s="166">
        <v>0</v>
      </c>
      <c r="R166" s="166">
        <f t="shared" si="2"/>
        <v>0</v>
      </c>
      <c r="S166" s="166">
        <v>0</v>
      </c>
      <c r="T166" s="167">
        <f t="shared" si="3"/>
        <v>0</v>
      </c>
      <c r="AR166" s="168" t="s">
        <v>246</v>
      </c>
      <c r="AT166" s="168" t="s">
        <v>168</v>
      </c>
      <c r="AU166" s="168" t="s">
        <v>80</v>
      </c>
      <c r="AY166" s="17" t="s">
        <v>166</v>
      </c>
      <c r="BE166" s="169">
        <f t="shared" si="4"/>
        <v>0</v>
      </c>
      <c r="BF166" s="169">
        <f t="shared" si="5"/>
        <v>0</v>
      </c>
      <c r="BG166" s="169">
        <f t="shared" si="6"/>
        <v>0</v>
      </c>
      <c r="BH166" s="169">
        <f t="shared" si="7"/>
        <v>0</v>
      </c>
      <c r="BI166" s="169">
        <f t="shared" si="8"/>
        <v>0</v>
      </c>
      <c r="BJ166" s="17" t="s">
        <v>21</v>
      </c>
      <c r="BK166" s="169">
        <f t="shared" si="9"/>
        <v>0</v>
      </c>
      <c r="BL166" s="17" t="s">
        <v>246</v>
      </c>
      <c r="BM166" s="168" t="s">
        <v>2764</v>
      </c>
    </row>
    <row r="167" spans="2:65" s="1" customFormat="1" ht="16.5" customHeight="1">
      <c r="B167" s="156"/>
      <c r="C167" s="157" t="s">
        <v>520</v>
      </c>
      <c r="D167" s="157" t="s">
        <v>168</v>
      </c>
      <c r="E167" s="158" t="s">
        <v>2765</v>
      </c>
      <c r="F167" s="159" t="s">
        <v>2766</v>
      </c>
      <c r="G167" s="160" t="s">
        <v>2241</v>
      </c>
      <c r="H167" s="161">
        <v>32</v>
      </c>
      <c r="I167" s="162"/>
      <c r="J167" s="163">
        <f t="shared" si="0"/>
        <v>0</v>
      </c>
      <c r="K167" s="159" t="s">
        <v>1</v>
      </c>
      <c r="L167" s="32"/>
      <c r="M167" s="164" t="s">
        <v>1</v>
      </c>
      <c r="N167" s="165" t="s">
        <v>45</v>
      </c>
      <c r="O167" s="55"/>
      <c r="P167" s="166">
        <f t="shared" si="1"/>
        <v>0</v>
      </c>
      <c r="Q167" s="166">
        <v>0</v>
      </c>
      <c r="R167" s="166">
        <f t="shared" si="2"/>
        <v>0</v>
      </c>
      <c r="S167" s="166">
        <v>0</v>
      </c>
      <c r="T167" s="167">
        <f t="shared" si="3"/>
        <v>0</v>
      </c>
      <c r="AR167" s="168" t="s">
        <v>246</v>
      </c>
      <c r="AT167" s="168" t="s">
        <v>168</v>
      </c>
      <c r="AU167" s="168" t="s">
        <v>80</v>
      </c>
      <c r="AY167" s="17" t="s">
        <v>166</v>
      </c>
      <c r="BE167" s="169">
        <f t="shared" si="4"/>
        <v>0</v>
      </c>
      <c r="BF167" s="169">
        <f t="shared" si="5"/>
        <v>0</v>
      </c>
      <c r="BG167" s="169">
        <f t="shared" si="6"/>
        <v>0</v>
      </c>
      <c r="BH167" s="169">
        <f t="shared" si="7"/>
        <v>0</v>
      </c>
      <c r="BI167" s="169">
        <f t="shared" si="8"/>
        <v>0</v>
      </c>
      <c r="BJ167" s="17" t="s">
        <v>21</v>
      </c>
      <c r="BK167" s="169">
        <f t="shared" si="9"/>
        <v>0</v>
      </c>
      <c r="BL167" s="17" t="s">
        <v>246</v>
      </c>
      <c r="BM167" s="168" t="s">
        <v>2767</v>
      </c>
    </row>
    <row r="168" spans="2:65" s="1" customFormat="1" ht="16.5" customHeight="1">
      <c r="B168" s="156"/>
      <c r="C168" s="157" t="s">
        <v>525</v>
      </c>
      <c r="D168" s="157" t="s">
        <v>168</v>
      </c>
      <c r="E168" s="158" t="s">
        <v>2768</v>
      </c>
      <c r="F168" s="159" t="s">
        <v>2769</v>
      </c>
      <c r="G168" s="160" t="s">
        <v>242</v>
      </c>
      <c r="H168" s="161">
        <v>1</v>
      </c>
      <c r="I168" s="162"/>
      <c r="J168" s="163">
        <f t="shared" si="0"/>
        <v>0</v>
      </c>
      <c r="K168" s="159" t="s">
        <v>1</v>
      </c>
      <c r="L168" s="32"/>
      <c r="M168" s="189" t="s">
        <v>1</v>
      </c>
      <c r="N168" s="190" t="s">
        <v>45</v>
      </c>
      <c r="O168" s="191"/>
      <c r="P168" s="192">
        <f t="shared" si="1"/>
        <v>0</v>
      </c>
      <c r="Q168" s="192">
        <v>0</v>
      </c>
      <c r="R168" s="192">
        <f t="shared" si="2"/>
        <v>0</v>
      </c>
      <c r="S168" s="192">
        <v>0</v>
      </c>
      <c r="T168" s="193">
        <f t="shared" si="3"/>
        <v>0</v>
      </c>
      <c r="AR168" s="168" t="s">
        <v>246</v>
      </c>
      <c r="AT168" s="168" t="s">
        <v>168</v>
      </c>
      <c r="AU168" s="168" t="s">
        <v>80</v>
      </c>
      <c r="AY168" s="17" t="s">
        <v>166</v>
      </c>
      <c r="BE168" s="169">
        <f t="shared" si="4"/>
        <v>0</v>
      </c>
      <c r="BF168" s="169">
        <f t="shared" si="5"/>
        <v>0</v>
      </c>
      <c r="BG168" s="169">
        <f t="shared" si="6"/>
        <v>0</v>
      </c>
      <c r="BH168" s="169">
        <f t="shared" si="7"/>
        <v>0</v>
      </c>
      <c r="BI168" s="169">
        <f t="shared" si="8"/>
        <v>0</v>
      </c>
      <c r="BJ168" s="17" t="s">
        <v>21</v>
      </c>
      <c r="BK168" s="169">
        <f t="shared" si="9"/>
        <v>0</v>
      </c>
      <c r="BL168" s="17" t="s">
        <v>246</v>
      </c>
      <c r="BM168" s="168" t="s">
        <v>2770</v>
      </c>
    </row>
    <row r="169" spans="2:65" s="1" customFormat="1" ht="6.9" customHeight="1">
      <c r="B169" s="44"/>
      <c r="C169" s="45"/>
      <c r="D169" s="45"/>
      <c r="E169" s="45"/>
      <c r="F169" s="45"/>
      <c r="G169" s="45"/>
      <c r="H169" s="45"/>
      <c r="I169" s="117"/>
      <c r="J169" s="45"/>
      <c r="K169" s="45"/>
      <c r="L169" s="32"/>
    </row>
  </sheetData>
  <autoFilter ref="C119:K168" xr:uid="{00000000-0009-0000-0000-000008000000}"/>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14</vt:i4>
      </vt:variant>
      <vt:variant>
        <vt:lpstr>Pojmenované oblasti</vt:lpstr>
      </vt:variant>
      <vt:variant>
        <vt:i4>28</vt:i4>
      </vt:variant>
    </vt:vector>
  </HeadingPairs>
  <TitlesOfParts>
    <vt:vector size="42" baseType="lpstr">
      <vt:lpstr>Rekapitulace stavby</vt:lpstr>
      <vt:lpstr>SO 03-1 - Dyneman (pařeni...</vt:lpstr>
      <vt:lpstr>SO 03-2 - Ostatní a vedle...</vt:lpstr>
      <vt:lpstr>SO 04-1 - Polygon - stave...</vt:lpstr>
      <vt:lpstr>SO 04-2 - Silnoproudá ele...</vt:lpstr>
      <vt:lpstr>SO 04-3 - Ostatní a vedle...</vt:lpstr>
      <vt:lpstr>SO 06-1 - Správní budova-...</vt:lpstr>
      <vt:lpstr>SO 06-2 - Zdravotní insta...</vt:lpstr>
      <vt:lpstr>SO 06-3 - Vytápění</vt:lpstr>
      <vt:lpstr>SO 06-4 - Silnoproudá ele...</vt:lpstr>
      <vt:lpstr>SO 06-5 - Vzduchotechnika</vt:lpstr>
      <vt:lpstr>SO 06-6 - Chladící systém...</vt:lpstr>
      <vt:lpstr>SO 06-7 - Ostatní a vedle...</vt:lpstr>
      <vt:lpstr>IO 01 - Dešťová kanalizac...</vt:lpstr>
      <vt:lpstr>'IO 01 - Dešťová kanalizac...'!Názvy_tisku</vt:lpstr>
      <vt:lpstr>'Rekapitulace stavby'!Názvy_tisku</vt:lpstr>
      <vt:lpstr>'SO 03-1 - Dyneman (pařeni...'!Názvy_tisku</vt:lpstr>
      <vt:lpstr>'SO 03-2 - Ostatní a vedle...'!Názvy_tisku</vt:lpstr>
      <vt:lpstr>'SO 04-1 - Polygon - stave...'!Názvy_tisku</vt:lpstr>
      <vt:lpstr>'SO 04-2 - Silnoproudá ele...'!Názvy_tisku</vt:lpstr>
      <vt:lpstr>'SO 04-3 - Ostatní a vedle...'!Názvy_tisku</vt:lpstr>
      <vt:lpstr>'SO 06-1 - Správní budova-...'!Názvy_tisku</vt:lpstr>
      <vt:lpstr>'SO 06-2 - Zdravotní insta...'!Názvy_tisku</vt:lpstr>
      <vt:lpstr>'SO 06-3 - Vytápění'!Názvy_tisku</vt:lpstr>
      <vt:lpstr>'SO 06-4 - Silnoproudá ele...'!Názvy_tisku</vt:lpstr>
      <vt:lpstr>'SO 06-5 - Vzduchotechnika'!Názvy_tisku</vt:lpstr>
      <vt:lpstr>'SO 06-6 - Chladící systém...'!Názvy_tisku</vt:lpstr>
      <vt:lpstr>'SO 06-7 - Ostatní a vedle...'!Názvy_tisku</vt:lpstr>
      <vt:lpstr>'IO 01 - Dešťová kanalizac...'!Oblast_tisku</vt:lpstr>
      <vt:lpstr>'Rekapitulace stavby'!Oblast_tisku</vt:lpstr>
      <vt:lpstr>'SO 03-1 - Dyneman (pařeni...'!Oblast_tisku</vt:lpstr>
      <vt:lpstr>'SO 03-2 - Ostatní a vedle...'!Oblast_tisku</vt:lpstr>
      <vt:lpstr>'SO 04-1 - Polygon - stave...'!Oblast_tisku</vt:lpstr>
      <vt:lpstr>'SO 04-2 - Silnoproudá ele...'!Oblast_tisku</vt:lpstr>
      <vt:lpstr>'SO 04-3 - Ostatní a vedle...'!Oblast_tisku</vt:lpstr>
      <vt:lpstr>'SO 06-1 - Správní budova-...'!Oblast_tisku</vt:lpstr>
      <vt:lpstr>'SO 06-2 - Zdravotní insta...'!Oblast_tisku</vt:lpstr>
      <vt:lpstr>'SO 06-3 - Vytápění'!Oblast_tisku</vt:lpstr>
      <vt:lpstr>'SO 06-4 - Silnoproudá ele...'!Oblast_tisku</vt:lpstr>
      <vt:lpstr>'SO 06-5 - Vzduchotechnika'!Oblast_tisku</vt:lpstr>
      <vt:lpstr>'SO 06-6 - Chladící systém...'!Oblast_tisku</vt:lpstr>
      <vt:lpstr>'SO 06-7 - Ostatní a vedle...'!Oblast_tisku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Palčo Jiří</dc:creator>
  <cp:lastModifiedBy>Levá Petra</cp:lastModifiedBy>
  <dcterms:created xsi:type="dcterms:W3CDTF">2019-05-20T12:12:25Z</dcterms:created>
  <dcterms:modified xsi:type="dcterms:W3CDTF">2019-05-22T07:28:50Z</dcterms:modified>
</cp:coreProperties>
</file>